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ΠΡΟΥΠΟΛΟΓΙΣΜΟΣ " sheetId="1" r:id="rId1"/>
    <sheet name="ΣΥΓΚΕΝΤΡΩΤΙΚΑ" sheetId="2" r:id="rId2"/>
  </sheets>
  <definedNames>
    <definedName name="_xlnm.Print_Area" localSheetId="0">'ΠΡΟΥΠΟΛΟΓΙΣΜΟΣ '!$A$1:$J$181</definedName>
    <definedName name="_xlnm.Print_Area" localSheetId="1">'ΣΥΓΚΕΝΤΡΩΤΙΚΑ'!#REF!</definedName>
  </definedNames>
  <calcPr fullCalcOnLoad="1"/>
</workbook>
</file>

<file path=xl/sharedStrings.xml><?xml version="1.0" encoding="utf-8"?>
<sst xmlns="http://schemas.openxmlformats.org/spreadsheetml/2006/main" count="562" uniqueCount="323">
  <si>
    <t>Ποσότητα</t>
  </si>
  <si>
    <t>Τιμή μονάδος</t>
  </si>
  <si>
    <t>Απρόβλεπτα 15%</t>
  </si>
  <si>
    <t>Δ/ΝΣΗ ΤΕΧΝΙΚΩΝ ΕΡΓΩΝ</t>
  </si>
  <si>
    <t>Προϋπολογισμός Μελέτης</t>
  </si>
  <si>
    <t>Κωδικός Αναθεώρησης</t>
  </si>
  <si>
    <t>ΕΡΓΟ:</t>
  </si>
  <si>
    <t>Περιγραφή εργασίας</t>
  </si>
  <si>
    <t>Μ.Μ.</t>
  </si>
  <si>
    <t>Α.Τ.</t>
  </si>
  <si>
    <t>Ολική</t>
  </si>
  <si>
    <t xml:space="preserve">Μερική </t>
  </si>
  <si>
    <t>Δαπάνη</t>
  </si>
  <si>
    <t>(€)</t>
  </si>
  <si>
    <t>A/A</t>
  </si>
  <si>
    <t>Σύνολο 1</t>
  </si>
  <si>
    <t>Σύνολο 2</t>
  </si>
  <si>
    <t>ΕΛΛΗΝΙΚΗ ΔΗΜΟΚΡΑΤΙΑ</t>
  </si>
  <si>
    <t>Άθροισμα εργασιών</t>
  </si>
  <si>
    <t>ΓΕ &amp; ΕΟ 18%</t>
  </si>
  <si>
    <t>Αναθεώρηση</t>
  </si>
  <si>
    <t>Σύνολο 3</t>
  </si>
  <si>
    <t>Γενικό Σύνολο σε ευρώ</t>
  </si>
  <si>
    <t>ΟΙΚ 7735</t>
  </si>
  <si>
    <t>ΟΙΚ 7934</t>
  </si>
  <si>
    <t>ΟΙΚ 7785.1</t>
  </si>
  <si>
    <t>ΟΙΚ 77.80.02</t>
  </si>
  <si>
    <t>ΟΙΚ 7797</t>
  </si>
  <si>
    <t>ΟΙΚ 77.99</t>
  </si>
  <si>
    <t>ΟΙΚ 7809</t>
  </si>
  <si>
    <t>ΟΙΚ 6118</t>
  </si>
  <si>
    <t>kg</t>
  </si>
  <si>
    <t>ΟΙΚ 61.31</t>
  </si>
  <si>
    <t>ΟΙΚ 61.30</t>
  </si>
  <si>
    <t xml:space="preserve">ΣΥΓΚΕΝΤΡΩΤΙΚΑ </t>
  </si>
  <si>
    <t>ΟΙΚΟΔΟΜΙΚΑ</t>
  </si>
  <si>
    <t>ΗΛΕΚΤΡΟΜΗΧΑΝΟΛΟΓΙΚΑ</t>
  </si>
  <si>
    <t xml:space="preserve">Σύνολο έργου </t>
  </si>
  <si>
    <t>Γενικό Σύνολο</t>
  </si>
  <si>
    <t>Οι Συντάκτες</t>
  </si>
  <si>
    <t>ΘΕΩΡΗΘΗΚΕ</t>
  </si>
  <si>
    <t>Ο Δ/ντής Τεχνικών Έργων</t>
  </si>
  <si>
    <t>Γέμελας Σαράντος</t>
  </si>
  <si>
    <t>Σε Μεταφορά</t>
  </si>
  <si>
    <t>Από Μεταφορά</t>
  </si>
  <si>
    <t xml:space="preserve">Διπλ. Πολιτικός Μηχανικός </t>
  </si>
  <si>
    <t xml:space="preserve">Διπλ. Μηχανολόγος Μηχανικός </t>
  </si>
  <si>
    <r>
      <t>m</t>
    </r>
    <r>
      <rPr>
        <vertAlign val="superscript"/>
        <sz val="9"/>
        <rFont val="Arial"/>
        <family val="2"/>
      </rPr>
      <t>2</t>
    </r>
  </si>
  <si>
    <t xml:space="preserve">Συμπληρωματικές εργασίες κτιρίου </t>
  </si>
  <si>
    <t>πλατείας Δασκαλογιάννη.</t>
  </si>
  <si>
    <t xml:space="preserve">    ΔΗΜΟΣ ΗΡΑΚΛΕΙΟΥ</t>
  </si>
  <si>
    <t xml:space="preserve">Eκσκαφή θεμελίων και τάφρων με χρήση μηχανικών μέσων, χωρίς την καθαρή μεταφορά των προϊόντων εκσκαφής, σε εδάφη γαιώδη-ημιβραχώδη </t>
  </si>
  <si>
    <t>ΟΙΚ 2124</t>
  </si>
  <si>
    <t xml:space="preserve">ΟΙΚ 20.05.01 </t>
  </si>
  <si>
    <t>m3</t>
  </si>
  <si>
    <t>Καθαίρεση μεμονωμένων στοιχείων κατασκευών από οπλισμένο σκυρόδεμα. Καθαίρεση συνήθων κατασκευών, όπως τμημάτων πλακών, τοιχωμάτων, προβόλων κλπ ή διανοίξεις οπών σε αυτά,  με εφαρμογή τεχνικών μή διαταραγμένης κοπής</t>
  </si>
  <si>
    <t>ΟΙΚ 2226</t>
  </si>
  <si>
    <t>m*cm (dm2)</t>
  </si>
  <si>
    <t>ΟΙΚ 22.15.02</t>
  </si>
  <si>
    <t>Φορτοεκφόρτωση υλικών επί αυτοκινήτου ή σε ζώα. Φορτοεκφόρτωση           με μηχανικά μέσα</t>
  </si>
  <si>
    <t>ton</t>
  </si>
  <si>
    <t>ΟΙΚ 1104</t>
  </si>
  <si>
    <t>ΟΙΚ 10.01.02</t>
  </si>
  <si>
    <t>Μεταφορές με αυτοκίνητο δια μέσου οδών καλής βατότητας</t>
  </si>
  <si>
    <t>ΟΙΚ 1136</t>
  </si>
  <si>
    <t>ton.km</t>
  </si>
  <si>
    <t>ΟΙΚ 10.07.01</t>
  </si>
  <si>
    <t xml:space="preserve">Προσαύξηση τιμών εκσκαφών βάθους μεγαλύτερου των 2,00 m για τις εκτελούμενες με μηχανικά μέσα εκσκαφές θεμελίων και τάφρων </t>
  </si>
  <si>
    <t>ΟΙΚ 2133</t>
  </si>
  <si>
    <t>ΟΙΚ 20.06.02</t>
  </si>
  <si>
    <t xml:space="preserve">Προμήθεια, μεταφορά επί τόπου, διάστρωση και συμπύκνωση σκυροδέματος με χρήση αντλίας ή πυργογερανού Για κατασκευές από σκυρόδεμα κατηγορίας C20/25 </t>
  </si>
  <si>
    <t>ΟΙΚ 3215</t>
  </si>
  <si>
    <t xml:space="preserve">ΟΙΚ 32.01.05 </t>
  </si>
  <si>
    <t xml:space="preserve">Προσαύξηση τιμής σκυροδέματος οποιασδήποτε κατηγορίας, όταν το σύνολο της χρησιμοποιούμενης ποσότητας δεν υπερβαίνει τα 30,00m3, για κατασκευές από σκυρόδεμα κατηγορίας C20/25 </t>
  </si>
  <si>
    <t xml:space="preserve">ΟΙΚ 3223.Α.6 </t>
  </si>
  <si>
    <t>ΟΙΚ 32.25.04</t>
  </si>
  <si>
    <t>Ξυλότυποι συνήθων χυτών κατασκευών</t>
  </si>
  <si>
    <t>ΟΙΚ 3816</t>
  </si>
  <si>
    <t xml:space="preserve">ΟΙΚ 38.03 </t>
  </si>
  <si>
    <t>Χαλύβδινοι οπλισμοί σκυροδέματος. Χαλύβδινοι οπλισμοί κατηγορίας B500C (S500s)</t>
  </si>
  <si>
    <t>ΟΙΚ 3873</t>
  </si>
  <si>
    <t>ΟΙΚ 38.20.02</t>
  </si>
  <si>
    <t>Χαλύβδινοι οπλισμοί σκυροδέματος. Δομικά πλέγματα B500C (S500s)</t>
  </si>
  <si>
    <t>ΟΙΚ 38.20.03</t>
  </si>
  <si>
    <t>Αποστάτες σιδηροπλισμού σκυροδεμάτων</t>
  </si>
  <si>
    <t>ΟΙΚ 38.45</t>
  </si>
  <si>
    <t xml:space="preserve">Φέροντα στοιχεία από σιδηροδοκούς ή κοιλοδοκούς ύψους ή πλευράς &gt;160 mm  </t>
  </si>
  <si>
    <t>ΟΙΚ 6104</t>
  </si>
  <si>
    <t>ΟΙΚ 61.06</t>
  </si>
  <si>
    <t>ΟΙΚ 62.37 sxet</t>
  </si>
  <si>
    <t>ΟΙΚ 6237</t>
  </si>
  <si>
    <t>Μεταλλικός σκελετός ψευδοροφής</t>
  </si>
  <si>
    <t>Ψευδοροφή διακοσμητική, επισκέψιμη, φωτιστική. Ψευδοροφή από πλάκες ορυκτών ινών πάχους 15 έως 20 mm, διαστάσεων 600x600 mm ή 625x625 mm</t>
  </si>
  <si>
    <t>ΟΙΚ 78.30.01</t>
  </si>
  <si>
    <t>Μεταλλικός σκελετός τοιχοπετάσματος</t>
  </si>
  <si>
    <t>Γυψοσανίδες. Γυψοσανίδες διάτρητες πάχους 12,5 mm</t>
  </si>
  <si>
    <t>ΟΙΚ 78.05.01 σχετ</t>
  </si>
  <si>
    <t>Θερμο-ηχομόνωση με πλάκες ορυκτοβάμβακα</t>
  </si>
  <si>
    <t>ΟΙΚ 79.55</t>
  </si>
  <si>
    <t>Κατασκευή διαβαθρών και δαπέδων με μεταλλικές εσχάρες βιομηχανικής προέλευσης</t>
  </si>
  <si>
    <t>ΟΙΚ 61.24</t>
  </si>
  <si>
    <t>Επένδυση κατακορύφων ή οριζοντίων επιφανειών με ανοξείδωτη λαμαρίνα</t>
  </si>
  <si>
    <t>ΟΙΚ 7231</t>
  </si>
  <si>
    <t>ΟΙΚ 78.90</t>
  </si>
  <si>
    <t>Yπόστρωμα χρωματισμού επιφανειών αλουμινίου ή γαλβανισμένων στοιχείων με βάση εποξειδικές, πολυουρεθανικές ρητίνες ή με βάση το φωσφορικό οξύ. (Etch Primer)</t>
  </si>
  <si>
    <t>ΟΙΚ 77.31</t>
  </si>
  <si>
    <t>Ελαιοχρωματισμοί κοινοί σιδηρών επιφανειών με χρώματα αλκυδικών ή ακρυλικών ρητινών, βάσεως νερού η διαλύτου</t>
  </si>
  <si>
    <t>ΟΙΚ 7755</t>
  </si>
  <si>
    <t>ΟΙΚ 77.55</t>
  </si>
  <si>
    <t>Επικάλυψη κατακόρυφων επιφανειών με φύλλο βουτυλίου</t>
  </si>
  <si>
    <t>ΟΙΚ 79.11 σχετ</t>
  </si>
  <si>
    <t>ΟΙΚ 6102</t>
  </si>
  <si>
    <t>ΟΙΚ 75.61.04 σχετ.</t>
  </si>
  <si>
    <t>ΟΙΚ 7564</t>
  </si>
  <si>
    <t>Ειδικά στηρίγματα του σκελετού της ορθομαρμάρωσης</t>
  </si>
  <si>
    <t>ΟΙΚ 72.47.02 σχετ.</t>
  </si>
  <si>
    <t>ΟΙΚ 7246</t>
  </si>
  <si>
    <t>τεμ</t>
  </si>
  <si>
    <t>ΦΠΑ 21%</t>
  </si>
  <si>
    <t xml:space="preserve">Μανουσάκης Εμμανουήλ </t>
  </si>
  <si>
    <t>Α. OΙΚΟΔΟΜΙΚΕΣ ΕΡΓΑΣΙΕΣ</t>
  </si>
  <si>
    <t>1. ΧΩΜΑΤΟΥΡΓΙΚΑ, ΚΑΘΑΙΡΕΣΕΙΣ, ΣΚΥΡΟΔΕΜΑΤΑ</t>
  </si>
  <si>
    <t>Φορτοεκφόρτωση υλικών επί αυτοκινήτου ή σε ζώα. Φορτοεκφόρτωση           με τα χέρια</t>
  </si>
  <si>
    <t>ΟΙΚ 10.01.01</t>
  </si>
  <si>
    <t>ΟΙΚ 1101</t>
  </si>
  <si>
    <t>Μεταφορά υλικών με μονότροχο</t>
  </si>
  <si>
    <t>ΟΙΚ 1127</t>
  </si>
  <si>
    <t>tonx10m</t>
  </si>
  <si>
    <t>ΟΙΚ 10.04</t>
  </si>
  <si>
    <t xml:space="preserve">Καθαίρεση πλακοστρώσεων δαπέδων παντός τύπου και οιουδήποτε πάχους Χωρίς να καταβάλλεται προσοχή για την εξαγωγή ακεραίων πλακών 
</t>
  </si>
  <si>
    <t>ΟΙΚ 2236</t>
  </si>
  <si>
    <t>ΟΙΚ 22.20.01</t>
  </si>
  <si>
    <t>ΟΙΚ 3212</t>
  </si>
  <si>
    <r>
      <t>m</t>
    </r>
    <r>
      <rPr>
        <vertAlign val="superscript"/>
        <sz val="9"/>
        <rFont val="Arial"/>
        <family val="2"/>
      </rPr>
      <t>3</t>
    </r>
  </si>
  <si>
    <t>Σύνολο Ομάδας 1</t>
  </si>
  <si>
    <t>2. ΤΟΙΧΟΠΟΙΙΕΣ, ΕΠΙΧΡΙΣΜΑΤΑ, ΕΠΕΝΔΥΣΕΙΣ, ΚΑΛΥΨΕΙΣ</t>
  </si>
  <si>
    <t>ΟΙΚ 46.01.02sxet</t>
  </si>
  <si>
    <t>ΟΙΚ 4622.1</t>
  </si>
  <si>
    <t>Διαζώματα (σενάζ) από ελαφρά οπλισμένο σκυρόδεμα. Γραμμικά διαζώματα (σενάζ) δρομικών τοίχων.</t>
  </si>
  <si>
    <t>ΟΙΚ 3213</t>
  </si>
  <si>
    <t>m</t>
  </si>
  <si>
    <t>ΟΙΚ 49.01.01</t>
  </si>
  <si>
    <t>Οπτοπλινθοδομές με διακένους τυποποιημένους οπτοπλίνθους 9x19x19 cm,  δρομικοί τοίχοι</t>
  </si>
  <si>
    <t>Οπτοπλινθοδομές με διακένους τυποποιημένους οπτοπλίνθους 9x19x19 cm, μπατικοί τοίχοι.</t>
  </si>
  <si>
    <t>ΟΙΚ 4623.1</t>
  </si>
  <si>
    <t>ΟΙΚ 46.01.03σχετ</t>
  </si>
  <si>
    <t>ΟΙΚ 7121</t>
  </si>
  <si>
    <t>Προσαύξηση τιμής επιχρισμάτων λόγω ύψους από το δάπεδο εργασίας.</t>
  </si>
  <si>
    <t>ΟΙΚ 7171</t>
  </si>
  <si>
    <t>ΟΙΚ 71.71</t>
  </si>
  <si>
    <t>Κατασκευή αυτοεπιπεδούμενου αντιολισθηρού δαπέδου</t>
  </si>
  <si>
    <t>ΟΙΚ 7373.1</t>
  </si>
  <si>
    <t>ΟΙΚ 73.94</t>
  </si>
  <si>
    <t>ΟΙΚ 73.96 σχετ.</t>
  </si>
  <si>
    <t>ΟΙΚ 7396</t>
  </si>
  <si>
    <t>Σύνολο Ομάδας 2</t>
  </si>
  <si>
    <t>3. ΜΟΝΩΣΕΙΣ, ΔΙΑΧΩΡΙΣΤΙΚΑ, ΚΟΥΦΩΜΑΤΑ, ΥΑΛΟΥΡΓΙΚΑ</t>
  </si>
  <si>
    <r>
      <t>m</t>
    </r>
    <r>
      <rPr>
        <vertAlign val="superscript"/>
        <sz val="9"/>
        <rFont val="Book Antiqua"/>
        <family val="1"/>
      </rPr>
      <t>2</t>
    </r>
  </si>
  <si>
    <t>m2</t>
  </si>
  <si>
    <t>ΟΙΚ 7338</t>
  </si>
  <si>
    <t>ΟΙΚ 73.37.02</t>
  </si>
  <si>
    <t>Επάλειψη επιφανειών σκυροδέματος με ελαστομερές ασφαλτικό γαλάκτωμα.</t>
  </si>
  <si>
    <t>ΟΙΚ 7902</t>
  </si>
  <si>
    <t>ΟΙΚ 79.02</t>
  </si>
  <si>
    <t>Επιστρώσεις με ελαστομερείς μεμβράνες. Μεμβράνη από άσφαλτο-πολυπροπυλένιο (APP) οπλισμένη με υαλοπλέγματα ή πολυεστερικές ίνες.</t>
  </si>
  <si>
    <t>ΟΙΚ 7912</t>
  </si>
  <si>
    <t>ΟΙΚ 79.11.02</t>
  </si>
  <si>
    <t>Γυψοσανίδες. Γυψοσανίδες ανθυγρές και πυράντοχες, επίπεδες, πάχους 12,5mm</t>
  </si>
  <si>
    <t>ΟΙΚ 78.05.10</t>
  </si>
  <si>
    <t xml:space="preserve">Επένδυση τοίχων με πλάκες πετροβάμβακα. </t>
  </si>
  <si>
    <t>ΟΙΚ 7940</t>
  </si>
  <si>
    <t>ΟΙΚ 79.40</t>
  </si>
  <si>
    <t>ΟΙΚ 78.30.03ΣΧΕΤ</t>
  </si>
  <si>
    <t>Ψευδοροφή ισόπεδη από γυψοσανίδες.</t>
  </si>
  <si>
    <t>ΟΙΚ 78.34</t>
  </si>
  <si>
    <t>ΟΙΚ 5446.1</t>
  </si>
  <si>
    <t>Θύρα ξύλινη πρεσσαριστή, δρομική με ελαστικό παρέμβυσμα.</t>
  </si>
  <si>
    <t>ΟΙΚ 54.50 σχετ.</t>
  </si>
  <si>
    <t>Μεταλλικές θύρες, τυποποιημένες, βιομηχανικής προέλευσης.</t>
  </si>
  <si>
    <t>ΟΙΚ 6236</t>
  </si>
  <si>
    <t>ΟΙΚ 62.50σχετ.</t>
  </si>
  <si>
    <t>Θύρες μεταλλικές πυρασφαλείας, ανοιγόμενες, μονόφυλλες. Θύρες πυρασφαλείας, μονόφυλλες, ανοιγόμενες χωρίς φεγγίτη, κλάσης πυραντίστασης 90 min.</t>
  </si>
  <si>
    <t>ΟΙΚ 65.17.01 σχετ.</t>
  </si>
  <si>
    <t>Θύρες αλουμινίου χωρίς υαλοστάσιο</t>
  </si>
  <si>
    <t>ΟΙΚ 6502</t>
  </si>
  <si>
    <t>ΟΙΚ 65.05σχ</t>
  </si>
  <si>
    <t>ΟΙΚ 7609.2</t>
  </si>
  <si>
    <t>Προστατευτικό στηθαίο από γυαλί μετά του σκελετού στήριξης.</t>
  </si>
  <si>
    <t>OIK 7625 σχ</t>
  </si>
  <si>
    <t xml:space="preserve">Διπλοί θερμομονωτικοί - ηχομονωτικοί - ανακλαστικοί υαλοπίνακες. Διπλοί υαλοπίνακες συνολικού πάχους 18 mm, (κρύσταλλο 5 mm, κενό 8 mm, κρύσταλλο 5 mm) </t>
  </si>
  <si>
    <t>ΟΙΚ 76.27.01</t>
  </si>
  <si>
    <t>Σύνολο Ομάδας 3</t>
  </si>
  <si>
    <t>4. ΛΟΙΠΑ, ΤΕΛΕΙΩΜΑΤΑ</t>
  </si>
  <si>
    <t>Ανοξείδωτος χειρολισθήρας Φ50/2mm.</t>
  </si>
  <si>
    <t>ΟΙΚ 6428</t>
  </si>
  <si>
    <t>ΟΙΚ 64.29</t>
  </si>
  <si>
    <t>Σύνολο Ομάδας 4</t>
  </si>
  <si>
    <t>Σύνολο Οικοδομικών Εργασιών</t>
  </si>
  <si>
    <t>Β. ΗΛΕΚΤΡΟΜΗΧΑΝΟΛΟΓΙΚΕΣ ΕΡΓΑΣΙΕΣ</t>
  </si>
  <si>
    <t>ΗΛΜ 008</t>
  </si>
  <si>
    <t xml:space="preserve">Φρεάτιο επίσκεψης δικτύων αποχέτευσης (ακαθάρτων-ομβρίων) διαστάσεων 50χ50 και βάθος έως100cm με χυτοσιδηρή εσχάρα. </t>
  </si>
  <si>
    <t xml:space="preserve">ΗΛΜ 010 </t>
  </si>
  <si>
    <t xml:space="preserve">ΗΛΜ 021 </t>
  </si>
  <si>
    <t xml:space="preserve">ΗΛΜ 017 </t>
  </si>
  <si>
    <t xml:space="preserve">Πυροσβεστήρας κόνεως τύπου Ρα, φορητός Γομώσεως 6 kg </t>
  </si>
  <si>
    <t xml:space="preserve">Πυροσβεστήρας διοξειδίου του άνθρκα, φορητός Γομώσεως 6 kg </t>
  </si>
  <si>
    <t xml:space="preserve">ΗΛΜ 019 </t>
  </si>
  <si>
    <t>Κλιματιστική μονάδα διαρούμενου τύπου ψυκτικής απόδοσης 10,00KW ενεργειακής κλάσης Α με inverter</t>
  </si>
  <si>
    <t xml:space="preserve">ΗΛΜ 037 </t>
  </si>
  <si>
    <t xml:space="preserve">Εξωτερική μονάδα VRF (Αντλία θερμότητας) συστήματος κλιματισμού ψυκτικής απόδοσης 33,50KW και θερμικής απόδοσης 37,50ΚW </t>
  </si>
  <si>
    <t xml:space="preserve">Εξωτερική μονάδα VRF (Αντλία θερμότητας) συστήματος κλιματισμού ψυκτικής απόδοσης 55,90KW και θερμικής απόδοσης 62,50ΚW </t>
  </si>
  <si>
    <t xml:space="preserve">Εξωτερική μονάδα VRF (Αντλία θερμότητας) συστήματος κλιματισμού ψυκτικής απόδοσης 45,00KW και θερμικής απόδοσης 50,00ΚW </t>
  </si>
  <si>
    <t xml:space="preserve">Εξωτερική μονάδα VRF (Αντλία θερμότητας) συστήματος κλιματισμού ψυκτικής απόδοσης 61,50KW και θερμικής απόδοσης 69,00ΚW </t>
  </si>
  <si>
    <t xml:space="preserve">Εξωτερική μονάδα VRF (Αντλία θερμότητας) συστήματος κλιματισμού ψυκτικής απόδοσης 89,00W και θερμικής απόδοσης 102,00ΚW </t>
  </si>
  <si>
    <t xml:space="preserve">Εξωτερική μονάδα VRF (Αντλία θερμότητας) συστήματος κλιματισμού ψυκτικής απόδοσης 94,00KW και θερμικής απόδοσης 107,00ΚW </t>
  </si>
  <si>
    <t xml:space="preserve">Εσωτερική μονάδα ψευδοροφής συστήματος κλιματισμού ψυκτικής απόδοσης 2,00KW και θερμικής απόδοσης 2,40ΚW-IU1 </t>
  </si>
  <si>
    <t>Εσωτερική μονάδα ψευδοροφής συστήματος κλιματισμού ψυκτικής απόδοσης 2,50KW και θερμικής απόδοσης 3,10ΚW-IU2</t>
  </si>
  <si>
    <t>Εσωτερική μονάδα ψευδοροφής συστήματος κλιματισμού ψυκτικής απόδοσης 3,20KW και θερμικής απόδοσης 3,90ΚW-IU3</t>
  </si>
  <si>
    <t>Εσωτερική μονάδα ψευδοροφής συστήματος κλιματισμού ψυκτικής απόδοσης 4,00KW και θερμικής απόδοσης 4,90ΚW-IU4</t>
  </si>
  <si>
    <t>Εσωτερική μονάδα ψευδοροφής συστήματος κλιματισμού ψυκτικής απόδοσης 5,00KW και θερμικής απόδοσης 6,20ΚW-IU5</t>
  </si>
  <si>
    <t>Εσωτερική μονάδα ψευδοροφής συστήματος κλιματισμού ψυκτικής απόδοσης 5,00KW και θερμικής απόδοσης 6,20ΚW-IU6</t>
  </si>
  <si>
    <t>Κεντρικό σύστημα ελέγχου λειτουργίας συστήματος κλιματισμού</t>
  </si>
  <si>
    <t>Κλιματιστική μονάδα καναλάτη διαιρούμενου τύπου παροχής 2.100m3/h, ισχύος 12,5KW/14KW</t>
  </si>
  <si>
    <t>Σύνολο Ηλεκτρομηχανολογικών Εργασιών</t>
  </si>
  <si>
    <t>ΟΙ ΣΥΝΤΑΚΤΕΣ</t>
  </si>
  <si>
    <t>Διπλ.Πολιτικός Μηχανικός</t>
  </si>
  <si>
    <t>Σαράντος Γέμελας</t>
  </si>
  <si>
    <t>Διπλ.Μηχανολόγος Μηχανικός</t>
  </si>
  <si>
    <t>Βαγγέλης Φωσκολάκης</t>
  </si>
  <si>
    <t>Αρχιτέκτων Μηχανικός</t>
  </si>
  <si>
    <t>Εμμανουήλ Μανουσάκης</t>
  </si>
  <si>
    <t>Ο ΠΡΟΪΣΤΑΜΕΝΟΣ ΤΗΣ Δ/ΝΣΗΣ ΤΕΧΝ.ΕΡΓΩΝ</t>
  </si>
  <si>
    <t>Εργασίες προϋπολογισμού</t>
  </si>
  <si>
    <t>78% diamorfosi selidas</t>
  </si>
  <si>
    <t xml:space="preserve">Σκυροδέματα μικρών έργων Για κατασκευές από σκυρόδεμα κατηγορίας C10/12 </t>
  </si>
  <si>
    <t>ΟΙΚ 32.05.02</t>
  </si>
  <si>
    <t>Μεταλλικός σκελετός στήριξης πλακών μαρμάρου ή πορόλιθου επένδυσης</t>
  </si>
  <si>
    <t>ΟΙΚ 61.32σχετ</t>
  </si>
  <si>
    <t>Ψευδοροφή διακοσμητική, επισκέψιμη, φωτιστική. Ψευδοροφή από πλάκες γυψοσανίδας πάχους από 12 έως και 13 mm με ειδική διάτρηση</t>
  </si>
  <si>
    <t>ΟΙΚ 62.61.03 σχετ.</t>
  </si>
  <si>
    <t>Υαλοστάσια αλουμινίου, οποιωνδήποτε διαστάσεων, ανοιγόμενα</t>
  </si>
  <si>
    <t>ΟΙΚ 6542</t>
  </si>
  <si>
    <t>Προπετάσματα (ρολλά) αλουμινένια ασφαλείας, ηλεκτροκίνητα</t>
  </si>
  <si>
    <t xml:space="preserve">Υποβρύχιο αντλητικό συγκρότημα αποστράγγισης ακαθάρτων υδάτων ονομαστικής ισχύος 2,5 m3/h για μανομετρικό 5 m </t>
  </si>
  <si>
    <t>Επιχρίσματα τριπτά-τριβιδιστά με τσιμεντοκονίαμα.</t>
  </si>
  <si>
    <t>ΟΙΚ 71.21</t>
  </si>
  <si>
    <t>Επιστρώσεις δαπέδων με τάπητες PVC πάχους 2,0 mm</t>
  </si>
  <si>
    <t>Ελαστικό σοβατεπί από PVC</t>
  </si>
  <si>
    <t>Επιστρώσεις με πλάκες από πωρόλιθο</t>
  </si>
  <si>
    <t>ΟΙΚ 7312</t>
  </si>
  <si>
    <t>ΟΙΚ 7312 σχετ.</t>
  </si>
  <si>
    <t>Επιστρώσεις δαπέδων και περιθώρια με τσιμεντοκονίαμα σε δύο στρώσεις.Επιστρώσεις τσιμεντοκονίας πάχους 1,5cm</t>
  </si>
  <si>
    <t xml:space="preserve">Φέροντα στοιχεία από σιδηροδοκούς ή κοιλοδοκούς ύψους ή πλευράς έως 160 mm  </t>
  </si>
  <si>
    <t>ΟΙΚ 61.05</t>
  </si>
  <si>
    <t>Θύρες σιδηρές απλού σχεδίου από ευθύγραμμες ράβδους</t>
  </si>
  <si>
    <t>ΟΙΚ 62.21</t>
  </si>
  <si>
    <t>ΟΙΚ 6221</t>
  </si>
  <si>
    <t>Σιδηρά κιγκλιδώματα από ράβδους συνήθων διατομών. Απλού σχεδίου από ευθύγραμμες και καμπύλες ράβδους</t>
  </si>
  <si>
    <t>ΟΙΚ 6401</t>
  </si>
  <si>
    <t>ΟΙΚ 64.01.01</t>
  </si>
  <si>
    <t>ΟΙΚ 7331</t>
  </si>
  <si>
    <t>Περιθώρια (σοβατεπιά) από κεραμικά πλακίδια</t>
  </si>
  <si>
    <t>ΟΙΚ 7326.1</t>
  </si>
  <si>
    <t>ΟΙΚ 73.35</t>
  </si>
  <si>
    <t>Χρωματισμοί επί επιφανειών επιχρισμάτων με χρώματα υδατικής διασποράς, ακρυλικής, στυρενιοακρυλικής ή πολυβινυλικής βάσεως.   Εξωτερικών επιφανειών με  χρήση χρωμάτων, ακρυλικής ή στυρενιο-ακριλικής βάσεως.</t>
  </si>
  <si>
    <t>ΟΙΚ 77.80.01</t>
  </si>
  <si>
    <t>Χρωματισμοί επί επιφανειών επιχρισμάτων με χρώματα υδατικής διασποράς, ακρυλικής, στυρενιοακρυλικής ή πολυβινυλικής βάσεως.   Εσωτερικών επιφανειών με  χρήση χρωμάτων, ακρυλικής στυρενιοακρυλικής- ακρυλικής ή πολυβινυλικής βάσεως</t>
  </si>
  <si>
    <t>Προετοιμασία επιχρισμένων επιφανειών τοίχων για χρωματισμούς.</t>
  </si>
  <si>
    <t>ΟΙΚ 77.15</t>
  </si>
  <si>
    <t>Προσαύξηση τιμής χρωματισμών πάσης φύσεως λόγω πρσθέτου ύψους.</t>
  </si>
  <si>
    <t>Χρωματισμοί επιφανειών γυψοσανίδων με χρώμα υδατικής διασποράς ακρυλικής ή βινυλικής ή στυρενιο-ακρυλικής βάσεως νερού Χωρίς σπατουλάρισμα της γυψοσανίδας</t>
  </si>
  <si>
    <t>ΟΙΚ 7786.1</t>
  </si>
  <si>
    <t>ΟΙΚ 77.84.01</t>
  </si>
  <si>
    <t>Ερμάρια κουζίνας δαπέδου μή τυποποιημένα</t>
  </si>
  <si>
    <t>ΟΙΚ 5613.1</t>
  </si>
  <si>
    <t>ΟΙΚ 56.23</t>
  </si>
  <si>
    <t>Ερμάρια κουζίνας τοίχου κρεμαστα μή τυποποιημένα</t>
  </si>
  <si>
    <t>ΟΙΚ 56.24</t>
  </si>
  <si>
    <t>Συρτάρια για κουζινοντούλαπα επιφάνειας έως 0,20 m2</t>
  </si>
  <si>
    <t>ΟΙΚ 56.11</t>
  </si>
  <si>
    <t xml:space="preserve">Πλαστικός σωλήνας αποχετεύσεως από σκληρό P.V.C. κατά ΕΛΟΤ 686/Β διαμέτρου Φ 32 mm </t>
  </si>
  <si>
    <t xml:space="preserve">Πλαστικός σωλήνας αποχετεύσεως από σκληρό P.V.C. κατά ΕΛΟΤ 686/Β διαμέτρου Φ 50 mm </t>
  </si>
  <si>
    <t>Αναμικτήρας (μπαταρία) θερμού - ψυχρού ύδατος, ορειχάλκινος, επιχρωμιωμένος νεροχύτη διαμέτρου 1/2 ins</t>
  </si>
  <si>
    <t>ΗΛΜ 013</t>
  </si>
  <si>
    <t>Νεροχύτης χαλύβδινος, ανοξείδωτος, δύο σκαφών 35 Χ 40 X 13 cm, μήκους 1.20 m πλάτους περίπου 50 cm</t>
  </si>
  <si>
    <t>Κατασκευή από ταρατσομόλυβο για υδροροή στέγης</t>
  </si>
  <si>
    <t>Πληρωμή τέλους σύνδεσης σε ΔΕΥΑΗ</t>
  </si>
  <si>
    <t xml:space="preserve">Αυτόματο σύστημα πυρόσβεσης FM200, όπως περιγράφεται στα σχέδια, την τεχνική περιγραφή και τις τεχνικές προδιαγραφές χώρου αρχείου Πολεδομίας </t>
  </si>
  <si>
    <t xml:space="preserve">Αυτόματο σύστημα πυρόσβεσης FM200, όπως περιγράφεται στα σχέδια, την τεχνική περιγραφή και τις τεχνικές προδιαγραφές με 1 φιάλη  FM200 32lt/33,5kg </t>
  </si>
  <si>
    <t xml:space="preserve">Αυτόματο σύστημα πυρόσβεσης FM200, όπως περιγράφεται στα σχέδια, την τεχνική περιγραφή και τις τεχνικές προδιαγραφές με 1 φιάλη  FM200 52lt/53kg </t>
  </si>
  <si>
    <t>Σιδηροσωλήνας γαλβανισμένος με ραφή διαμέτρου 3 ins</t>
  </si>
  <si>
    <t>ΗΛΜ5</t>
  </si>
  <si>
    <t>MM</t>
  </si>
  <si>
    <t>Σιδηροσωλήνας γαλβανισμένος με ραφή διαμέτρου 2 ins</t>
  </si>
  <si>
    <t xml:space="preserve">Καλώδιο τύπου NYY ορατό ή εντοιχισμένο Μονοπολικό - Διατομής 1 Χ 95 mm2 </t>
  </si>
  <si>
    <t xml:space="preserve">ΗΛΜ 047 </t>
  </si>
  <si>
    <t>Ακροκιβώτιο μονοπολικό πλαστικού καλωδίου τάσεως 20KV διατομής 95mm2 εσωτερικού ή εξωτερικού χώρου</t>
  </si>
  <si>
    <t>ΗΛΜ 052</t>
  </si>
  <si>
    <t>Ανιχνευτής καπνού φωτοηλεκτρικού τύπου συμβα τικός, με τη βάση, κατάλληλος για εγκατάσταση στην οροφή</t>
  </si>
  <si>
    <t>ΗΛΜ36</t>
  </si>
  <si>
    <t>Τεμ.</t>
  </si>
  <si>
    <t>Ανιχνευτής καπνού θερμοδιαφορικός  συμβατικός, με τη βάση, κατάλληλος για εγκατάσταση στην οροφή</t>
  </si>
  <si>
    <t>Σειρήνα προσυναγερμού κατάσβεσης</t>
  </si>
  <si>
    <t>Κομβίο εντολής κατάσβεσης επίτοιχο, θραυομένης υάλου</t>
  </si>
  <si>
    <t>Κομβίο ακύρωσης εντολής κατάσβεσης επίτοιχο</t>
  </si>
  <si>
    <t>Πίνακας πυρανίχνευσης και ελέγχου τοπικής κατάσβεσης</t>
  </si>
  <si>
    <t>ΗΛΜ52</t>
  </si>
  <si>
    <t>Φωτιστικό σώμα με ένδειξη STOP ΑΕΡΙΟ</t>
  </si>
  <si>
    <t>ΗΛΜ59</t>
  </si>
  <si>
    <t>Φωτεινός επαναλήπτης με τη βάση</t>
  </si>
  <si>
    <t xml:space="preserve">Αεραγωγός από γαλβανισμένη λαμαρίνα ορθογωνικής ή κυκλικής διατομής  </t>
  </si>
  <si>
    <t xml:space="preserve">ΗΛΜ 034 </t>
  </si>
  <si>
    <t>Kg</t>
  </si>
  <si>
    <t xml:space="preserve">Εύκαμπτος αεραγωγός από πολυεστέρα μεταλλιζέ Ονομ. διαμ. 100 mm και εξωτ. διαμ. 157 mm </t>
  </si>
  <si>
    <t xml:space="preserve">ΗΛΜ 035 </t>
  </si>
  <si>
    <t xml:space="preserve">Εύκαμπτος αεραγωγός από πολυεστέρα μεταλλιζέ Ονομ. διαμ. 125 mm και εξωτ. διαμ. 187 mm </t>
  </si>
  <si>
    <t xml:space="preserve">Εύκαμπτος αεραγωγός από πολυεστέρα μεταλλιζέ Ονομ. διαμ. 180 mm και εξωτ. διαμ. 231 mm </t>
  </si>
  <si>
    <t>ΦΠΑ 23%</t>
  </si>
  <si>
    <t xml:space="preserve">Eπιστρώσεις δαπέδων με κεραμικά πλακίδια. Επιστρώσεις δαπέδων με πλακίδια GROUP4,  οποιουδήποτε τύπου διαστάσεων. </t>
  </si>
  <si>
    <t>ΟΙΚ 73.33.02 σχετ</t>
  </si>
  <si>
    <t xml:space="preserve">Πληρωμή σύνδεσης με το δίκτυο μέσης τάσης της ΔΕΗ </t>
  </si>
  <si>
    <t>Ορθομαρμαρώσεις από πλάκες μαρμάρου ή πορόλιθου πάχους τουλάχιστον 3εκατ.</t>
  </si>
  <si>
    <t>Ηράκλειο 15/09/2010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</si>
</sst>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\ &quot;Δρχ&quot;"/>
    <numFmt numFmtId="174" formatCode="_-[$$-2409]* #,##0.000_-;\-[$$-2409]* #,##0.000_-;_-[$$-2409]* &quot;-&quot;???_-;_-@_-"/>
    <numFmt numFmtId="175" formatCode="_-* #,##0.000\ _Δ_ρ_χ_-;\-* #,##0.000\ _Δ_ρ_χ_-;_-* &quot;-&quot;???\ _Δ_ρ_χ_-;_-@_-"/>
    <numFmt numFmtId="176" formatCode="#,##0.000_ ;\-#,##0.000\ "/>
    <numFmt numFmtId="177" formatCode="#,##0_ ;\-#,##0\ "/>
    <numFmt numFmtId="178" formatCode="&quot;Ναι&quot;;&quot;Ναι&quot;;&quot;'Οχι&quot;"/>
    <numFmt numFmtId="179" formatCode="&quot;Αληθές&quot;;&quot;Αληθές&quot;;&quot;Ψευδές&quot;"/>
    <numFmt numFmtId="180" formatCode="&quot;Ενεργοποίηση&quot;;&quot;Ενεργοποίηση&quot;;&quot;Απενεργοποίηση&quot;"/>
    <numFmt numFmtId="181" formatCode="#,##0.0"/>
    <numFmt numFmtId="182" formatCode="#,##0.00_ ;\-#,##0.00\ "/>
    <numFmt numFmtId="183" formatCode="[$€-2]\ #,##0.00_);[Red]\([$€-2]\ #,##0.00\)"/>
    <numFmt numFmtId="184" formatCode="0.00;[Red]0.00"/>
  </numFmts>
  <fonts count="25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sz val="9"/>
      <name val="Arial Greek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12"/>
      <name val="Book Antiqua"/>
      <family val="1"/>
    </font>
    <font>
      <b/>
      <sz val="8"/>
      <name val="Book Antiqua"/>
      <family val="1"/>
    </font>
    <font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vertAlign val="superscript"/>
      <sz val="9"/>
      <name val="Book Antiqua"/>
      <family val="1"/>
    </font>
    <font>
      <b/>
      <sz val="14"/>
      <name val="Book Antiqua"/>
      <family val="1"/>
    </font>
    <font>
      <sz val="10"/>
      <name val="Calibri"/>
      <family val="2"/>
    </font>
    <font>
      <sz val="10"/>
      <name val="Garamond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2" xfId="0" applyFont="1" applyBorder="1" applyAlignment="1">
      <alignment/>
    </xf>
    <xf numFmtId="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/>
    </xf>
    <xf numFmtId="4" fontId="11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/>
    </xf>
    <xf numFmtId="182" fontId="11" fillId="3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4" fontId="11" fillId="0" borderId="1" xfId="0" applyNumberFormat="1" applyFont="1" applyBorder="1" applyAlignment="1">
      <alignment horizontal="right"/>
    </xf>
    <xf numFmtId="4" fontId="11" fillId="3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4" fontId="11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0" fontId="10" fillId="0" borderId="3" xfId="0" applyFont="1" applyBorder="1" applyAlignment="1">
      <alignment/>
    </xf>
    <xf numFmtId="4" fontId="11" fillId="0" borderId="3" xfId="0" applyNumberFormat="1" applyFont="1" applyBorder="1" applyAlignment="1">
      <alignment horizontal="right"/>
    </xf>
    <xf numFmtId="0" fontId="9" fillId="2" borderId="4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4" fontId="9" fillId="2" borderId="5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/>
    </xf>
    <xf numFmtId="4" fontId="9" fillId="4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4" borderId="8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9" fillId="4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4" fontId="9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11" fillId="5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/>
    </xf>
    <xf numFmtId="4" fontId="10" fillId="0" borderId="1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4" fontId="18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4" fontId="10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 horizontal="center"/>
    </xf>
    <xf numFmtId="4" fontId="11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4" fontId="9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/>
    </xf>
    <xf numFmtId="0" fontId="11" fillId="6" borderId="8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 wrapText="1"/>
    </xf>
    <xf numFmtId="4" fontId="9" fillId="6" borderId="9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9" fontId="14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/>
    </xf>
    <xf numFmtId="9" fontId="1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right" vertical="center" wrapText="1"/>
    </xf>
    <xf numFmtId="0" fontId="11" fillId="7" borderId="8" xfId="0" applyFont="1" applyFill="1" applyBorder="1" applyAlignment="1">
      <alignment horizontal="center" vertical="center"/>
    </xf>
    <xf numFmtId="9" fontId="14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center" vertical="center"/>
    </xf>
    <xf numFmtId="4" fontId="11" fillId="7" borderId="1" xfId="0" applyNumberFormat="1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right" vertical="center"/>
    </xf>
    <xf numFmtId="4" fontId="9" fillId="7" borderId="9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vertical="center"/>
    </xf>
    <xf numFmtId="4" fontId="9" fillId="0" borderId="9" xfId="0" applyNumberFormat="1" applyFont="1" applyFill="1" applyBorder="1" applyAlignment="1">
      <alignment horizontal="right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9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1" fillId="0" borderId="8" xfId="0" applyFont="1" applyFill="1" applyBorder="1" applyAlignment="1">
      <alignment horizontal="left" vertical="center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justify" wrapText="1"/>
    </xf>
    <xf numFmtId="4" fontId="11" fillId="0" borderId="1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" fontId="9" fillId="4" borderId="7" xfId="0" applyNumberFormat="1" applyFont="1" applyFill="1" applyBorder="1" applyAlignment="1">
      <alignment horizontal="center" vertical="center" wrapText="1"/>
    </xf>
    <xf numFmtId="4" fontId="9" fillId="4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8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4" fontId="9" fillId="4" borderId="17" xfId="0" applyNumberFormat="1" applyFont="1" applyFill="1" applyBorder="1" applyAlignment="1">
      <alignment horizontal="center" vertical="center" wrapText="1"/>
    </xf>
    <xf numFmtId="4" fontId="9" fillId="4" borderId="18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9" fillId="7" borderId="19" xfId="0" applyFont="1" applyFill="1" applyBorder="1" applyAlignment="1">
      <alignment horizontal="left" vertical="center"/>
    </xf>
    <xf numFmtId="0" fontId="9" fillId="7" borderId="2" xfId="0" applyFont="1" applyFill="1" applyBorder="1" applyAlignment="1">
      <alignment horizontal="left" vertical="center"/>
    </xf>
    <xf numFmtId="0" fontId="9" fillId="7" borderId="13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96"/>
  <sheetViews>
    <sheetView tabSelected="1" zoomScaleSheetLayoutView="75" workbookViewId="0" topLeftCell="A160">
      <selection activeCell="C173" sqref="C173"/>
    </sheetView>
  </sheetViews>
  <sheetFormatPr defaultColWidth="9.00390625" defaultRowHeight="12.75"/>
  <cols>
    <col min="1" max="1" width="4.125" style="1" customWidth="1"/>
    <col min="2" max="2" width="23.875" style="1" customWidth="1"/>
    <col min="3" max="3" width="6.75390625" style="1" customWidth="1"/>
    <col min="4" max="4" width="11.00390625" style="1" customWidth="1"/>
    <col min="5" max="5" width="5.75390625" style="1" customWidth="1"/>
    <col min="6" max="6" width="7.375" style="1" customWidth="1"/>
    <col min="7" max="7" width="10.25390625" style="3" customWidth="1"/>
    <col min="8" max="8" width="9.625" style="3" customWidth="1"/>
    <col min="9" max="10" width="12.75390625" style="3" customWidth="1"/>
    <col min="11" max="11" width="12.375" style="1" customWidth="1"/>
    <col min="12" max="12" width="10.875" style="1" bestFit="1" customWidth="1"/>
    <col min="13" max="13" width="15.125" style="1" customWidth="1"/>
    <col min="14" max="16384" width="9.125" style="1" customWidth="1"/>
  </cols>
  <sheetData>
    <row r="1" spans="1:11" ht="19.5" customHeight="1">
      <c r="A1" s="89" t="s">
        <v>17</v>
      </c>
      <c r="B1" s="90"/>
      <c r="C1" s="90"/>
      <c r="D1" s="90"/>
      <c r="E1" s="90"/>
      <c r="F1" s="91" t="s">
        <v>6</v>
      </c>
      <c r="G1" s="92" t="s">
        <v>48</v>
      </c>
      <c r="H1" s="93"/>
      <c r="I1" s="93"/>
      <c r="J1" s="93"/>
      <c r="K1" s="48"/>
    </row>
    <row r="2" spans="1:11" ht="19.5" customHeight="1">
      <c r="A2" s="89" t="s">
        <v>50</v>
      </c>
      <c r="B2" s="90"/>
      <c r="C2" s="90"/>
      <c r="D2" s="90"/>
      <c r="E2" s="94"/>
      <c r="G2" s="92" t="s">
        <v>49</v>
      </c>
      <c r="H2" s="93"/>
      <c r="I2" s="93"/>
      <c r="J2" s="93"/>
      <c r="K2" s="48"/>
    </row>
    <row r="3" spans="1:11" ht="19.5" customHeight="1">
      <c r="A3" s="96" t="s">
        <v>3</v>
      </c>
      <c r="B3" s="90"/>
      <c r="C3" s="90"/>
      <c r="D3" s="90"/>
      <c r="E3" s="90"/>
      <c r="F3" s="90"/>
      <c r="G3" s="97"/>
      <c r="H3" s="93"/>
      <c r="I3" s="93"/>
      <c r="J3" s="93"/>
      <c r="K3" s="48"/>
    </row>
    <row r="4" spans="1:11" ht="19.5" customHeight="1">
      <c r="A4" s="98"/>
      <c r="B4" s="48"/>
      <c r="C4" s="48"/>
      <c r="D4" s="48"/>
      <c r="E4" s="48"/>
      <c r="F4" s="48"/>
      <c r="G4" s="99"/>
      <c r="H4" s="95"/>
      <c r="I4" s="95"/>
      <c r="J4" s="95"/>
      <c r="K4" s="48"/>
    </row>
    <row r="5" spans="1:11" ht="24" customHeight="1">
      <c r="A5" s="179" t="s">
        <v>4</v>
      </c>
      <c r="B5" s="179"/>
      <c r="C5" s="179"/>
      <c r="D5" s="179"/>
      <c r="E5" s="179"/>
      <c r="F5" s="179"/>
      <c r="G5" s="179"/>
      <c r="H5" s="179"/>
      <c r="I5" s="179"/>
      <c r="J5" s="179"/>
      <c r="K5" s="48"/>
    </row>
    <row r="6" spans="1:10" ht="24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1" ht="24">
      <c r="A7" s="43" t="s">
        <v>14</v>
      </c>
      <c r="B7" s="44" t="s">
        <v>7</v>
      </c>
      <c r="C7" s="44" t="s">
        <v>9</v>
      </c>
      <c r="D7" s="174" t="s">
        <v>5</v>
      </c>
      <c r="E7" s="175"/>
      <c r="F7" s="45" t="s">
        <v>8</v>
      </c>
      <c r="G7" s="46" t="s">
        <v>0</v>
      </c>
      <c r="H7" s="47" t="s">
        <v>1</v>
      </c>
      <c r="I7" s="170" t="s">
        <v>12</v>
      </c>
      <c r="J7" s="171"/>
      <c r="K7" s="48"/>
    </row>
    <row r="8" spans="1:11" ht="13.5">
      <c r="A8" s="49"/>
      <c r="B8" s="106" t="s">
        <v>232</v>
      </c>
      <c r="C8" s="50"/>
      <c r="D8" s="176"/>
      <c r="E8" s="176"/>
      <c r="F8" s="52"/>
      <c r="G8" s="53"/>
      <c r="H8" s="54" t="s">
        <v>13</v>
      </c>
      <c r="I8" s="54" t="s">
        <v>11</v>
      </c>
      <c r="J8" s="55" t="s">
        <v>10</v>
      </c>
      <c r="K8" s="48"/>
    </row>
    <row r="9" spans="1:11" ht="19.5" customHeight="1">
      <c r="A9" s="56"/>
      <c r="B9" s="57" t="s">
        <v>120</v>
      </c>
      <c r="C9" s="58"/>
      <c r="D9" s="58"/>
      <c r="E9" s="59"/>
      <c r="F9" s="59"/>
      <c r="G9" s="60"/>
      <c r="H9" s="61"/>
      <c r="I9" s="61"/>
      <c r="J9" s="62"/>
      <c r="K9" s="48"/>
    </row>
    <row r="10" spans="1:11" ht="19.5" customHeight="1">
      <c r="A10" s="107"/>
      <c r="B10" s="108" t="s">
        <v>121</v>
      </c>
      <c r="C10" s="109"/>
      <c r="D10" s="109"/>
      <c r="E10" s="110"/>
      <c r="F10" s="110"/>
      <c r="G10" s="111"/>
      <c r="H10" s="112"/>
      <c r="I10" s="112"/>
      <c r="J10" s="113"/>
      <c r="K10" s="48"/>
    </row>
    <row r="11" spans="1:15" ht="72">
      <c r="A11" s="63">
        <v>1</v>
      </c>
      <c r="B11" s="64" t="s">
        <v>51</v>
      </c>
      <c r="C11" s="65">
        <v>1</v>
      </c>
      <c r="D11" s="66" t="s">
        <v>52</v>
      </c>
      <c r="E11" s="67">
        <v>1</v>
      </c>
      <c r="F11" s="68" t="s">
        <v>54</v>
      </c>
      <c r="G11" s="69">
        <v>35</v>
      </c>
      <c r="H11" s="70">
        <v>6.7</v>
      </c>
      <c r="I11" s="100">
        <f aca="true" t="shared" si="0" ref="I11:I20">G11*H11</f>
        <v>234.5</v>
      </c>
      <c r="J11" s="72"/>
      <c r="K11" s="73"/>
      <c r="M11" s="6" t="s">
        <v>53</v>
      </c>
      <c r="O11" s="158" t="s">
        <v>233</v>
      </c>
    </row>
    <row r="12" spans="1:13" ht="60" customHeight="1">
      <c r="A12" s="63">
        <v>2</v>
      </c>
      <c r="B12" s="64" t="s">
        <v>67</v>
      </c>
      <c r="C12" s="65">
        <v>2</v>
      </c>
      <c r="D12" s="66" t="s">
        <v>68</v>
      </c>
      <c r="E12" s="67">
        <v>1</v>
      </c>
      <c r="F12" s="68" t="s">
        <v>54</v>
      </c>
      <c r="G12" s="69">
        <v>8</v>
      </c>
      <c r="H12" s="70">
        <v>5.3</v>
      </c>
      <c r="I12" s="100">
        <f>G12*H12</f>
        <v>42.4</v>
      </c>
      <c r="J12" s="72"/>
      <c r="K12" s="73"/>
      <c r="M12" s="6" t="s">
        <v>69</v>
      </c>
    </row>
    <row r="13" spans="1:13" ht="120">
      <c r="A13" s="63">
        <v>3</v>
      </c>
      <c r="B13" s="74" t="s">
        <v>55</v>
      </c>
      <c r="C13" s="65">
        <v>3</v>
      </c>
      <c r="D13" s="66" t="s">
        <v>56</v>
      </c>
      <c r="E13" s="67">
        <v>1</v>
      </c>
      <c r="F13" s="68" t="s">
        <v>57</v>
      </c>
      <c r="G13" s="69">
        <v>300</v>
      </c>
      <c r="H13" s="70">
        <v>23</v>
      </c>
      <c r="I13" s="100">
        <f t="shared" si="0"/>
        <v>6900</v>
      </c>
      <c r="J13" s="72"/>
      <c r="K13" s="73"/>
      <c r="M13" s="6" t="s">
        <v>58</v>
      </c>
    </row>
    <row r="14" spans="1:13" ht="48">
      <c r="A14" s="63">
        <v>4</v>
      </c>
      <c r="B14" s="64" t="s">
        <v>122</v>
      </c>
      <c r="C14" s="65">
        <v>4</v>
      </c>
      <c r="D14" s="66" t="s">
        <v>124</v>
      </c>
      <c r="E14" s="67">
        <v>1</v>
      </c>
      <c r="F14" s="68" t="s">
        <v>60</v>
      </c>
      <c r="G14" s="69">
        <v>109</v>
      </c>
      <c r="H14" s="70">
        <v>14.9</v>
      </c>
      <c r="I14" s="100">
        <f t="shared" si="0"/>
        <v>1624.1000000000001</v>
      </c>
      <c r="J14" s="72"/>
      <c r="K14" s="73"/>
      <c r="M14" s="6" t="s">
        <v>123</v>
      </c>
    </row>
    <row r="15" spans="1:13" ht="48">
      <c r="A15" s="63">
        <v>5</v>
      </c>
      <c r="B15" s="64" t="s">
        <v>59</v>
      </c>
      <c r="C15" s="65">
        <v>5</v>
      </c>
      <c r="D15" s="66" t="s">
        <v>61</v>
      </c>
      <c r="E15" s="67">
        <v>1</v>
      </c>
      <c r="F15" s="68" t="s">
        <v>60</v>
      </c>
      <c r="G15" s="69">
        <v>60</v>
      </c>
      <c r="H15" s="70">
        <v>2.1</v>
      </c>
      <c r="I15" s="100">
        <f t="shared" si="0"/>
        <v>126</v>
      </c>
      <c r="J15" s="72"/>
      <c r="K15" s="73"/>
      <c r="M15" s="6" t="s">
        <v>62</v>
      </c>
    </row>
    <row r="16" spans="1:13" ht="30" customHeight="1">
      <c r="A16" s="63">
        <v>6</v>
      </c>
      <c r="B16" s="74" t="s">
        <v>63</v>
      </c>
      <c r="C16" s="65">
        <v>6</v>
      </c>
      <c r="D16" s="66" t="s">
        <v>64</v>
      </c>
      <c r="E16" s="67">
        <v>1</v>
      </c>
      <c r="F16" s="68" t="s">
        <v>65</v>
      </c>
      <c r="G16" s="69">
        <v>2100</v>
      </c>
      <c r="H16" s="70">
        <v>0.4</v>
      </c>
      <c r="I16" s="100">
        <f t="shared" si="0"/>
        <v>840</v>
      </c>
      <c r="J16" s="72"/>
      <c r="K16" s="73"/>
      <c r="M16" s="6" t="s">
        <v>66</v>
      </c>
    </row>
    <row r="17" spans="1:13" ht="84">
      <c r="A17" s="63">
        <v>7</v>
      </c>
      <c r="B17" s="74" t="s">
        <v>70</v>
      </c>
      <c r="C17" s="65">
        <v>7</v>
      </c>
      <c r="D17" s="66" t="s">
        <v>71</v>
      </c>
      <c r="E17" s="67">
        <v>1</v>
      </c>
      <c r="F17" s="68" t="s">
        <v>54</v>
      </c>
      <c r="G17" s="69">
        <v>15</v>
      </c>
      <c r="H17" s="70">
        <v>120</v>
      </c>
      <c r="I17" s="100">
        <f t="shared" si="0"/>
        <v>1800</v>
      </c>
      <c r="J17" s="72"/>
      <c r="K17" s="73"/>
      <c r="M17" s="6" t="s">
        <v>72</v>
      </c>
    </row>
    <row r="18" spans="1:13" ht="99.75" customHeight="1">
      <c r="A18" s="63">
        <v>8</v>
      </c>
      <c r="B18" s="74" t="s">
        <v>73</v>
      </c>
      <c r="C18" s="65">
        <v>8</v>
      </c>
      <c r="D18" s="66" t="s">
        <v>74</v>
      </c>
      <c r="E18" s="67">
        <v>1</v>
      </c>
      <c r="F18" s="68" t="s">
        <v>54</v>
      </c>
      <c r="G18" s="69">
        <v>15</v>
      </c>
      <c r="H18" s="70">
        <v>42.4</v>
      </c>
      <c r="I18" s="100">
        <f t="shared" si="0"/>
        <v>636</v>
      </c>
      <c r="J18" s="72"/>
      <c r="K18" s="73"/>
      <c r="M18" s="6" t="s">
        <v>75</v>
      </c>
    </row>
    <row r="19" spans="1:13" ht="24">
      <c r="A19" s="63">
        <v>9</v>
      </c>
      <c r="B19" s="74" t="s">
        <v>76</v>
      </c>
      <c r="C19" s="65">
        <v>9</v>
      </c>
      <c r="D19" s="66" t="s">
        <v>77</v>
      </c>
      <c r="E19" s="67">
        <v>1</v>
      </c>
      <c r="F19" s="68" t="s">
        <v>47</v>
      </c>
      <c r="G19" s="69">
        <v>20</v>
      </c>
      <c r="H19" s="70">
        <v>15.3</v>
      </c>
      <c r="I19" s="100">
        <f t="shared" si="0"/>
        <v>306</v>
      </c>
      <c r="J19" s="72"/>
      <c r="K19" s="73"/>
      <c r="M19" s="6" t="s">
        <v>78</v>
      </c>
    </row>
    <row r="20" spans="1:13" ht="48">
      <c r="A20" s="63">
        <v>10</v>
      </c>
      <c r="B20" s="75" t="s">
        <v>79</v>
      </c>
      <c r="C20" s="68">
        <v>10</v>
      </c>
      <c r="D20" s="66" t="s">
        <v>80</v>
      </c>
      <c r="E20" s="76">
        <v>1</v>
      </c>
      <c r="F20" s="68" t="s">
        <v>31</v>
      </c>
      <c r="G20" s="69">
        <v>600</v>
      </c>
      <c r="H20" s="70">
        <v>1.2</v>
      </c>
      <c r="I20" s="101">
        <f t="shared" si="0"/>
        <v>720</v>
      </c>
      <c r="J20" s="72"/>
      <c r="K20" s="73"/>
      <c r="M20" s="6" t="s">
        <v>81</v>
      </c>
    </row>
    <row r="21" spans="1:13" ht="36">
      <c r="A21" s="63">
        <v>11</v>
      </c>
      <c r="B21" s="75" t="s">
        <v>82</v>
      </c>
      <c r="C21" s="68">
        <v>11</v>
      </c>
      <c r="D21" s="66" t="s">
        <v>80</v>
      </c>
      <c r="E21" s="76">
        <v>1</v>
      </c>
      <c r="F21" s="68" t="s">
        <v>31</v>
      </c>
      <c r="G21" s="69">
        <v>300</v>
      </c>
      <c r="H21" s="70">
        <v>1.1</v>
      </c>
      <c r="I21" s="101">
        <f>G21*H21</f>
        <v>330</v>
      </c>
      <c r="J21" s="72"/>
      <c r="K21" s="73"/>
      <c r="M21" s="6" t="s">
        <v>83</v>
      </c>
    </row>
    <row r="22" spans="1:13" ht="24">
      <c r="A22" s="63">
        <v>12</v>
      </c>
      <c r="B22" s="75" t="s">
        <v>84</v>
      </c>
      <c r="C22" s="68">
        <v>12</v>
      </c>
      <c r="D22" s="66" t="s">
        <v>80</v>
      </c>
      <c r="E22" s="76">
        <v>1</v>
      </c>
      <c r="F22" s="68" t="s">
        <v>47</v>
      </c>
      <c r="G22" s="69">
        <v>20</v>
      </c>
      <c r="H22" s="70">
        <v>1.8</v>
      </c>
      <c r="I22" s="101">
        <f>G22*H22</f>
        <v>36</v>
      </c>
      <c r="J22" s="72"/>
      <c r="K22" s="73"/>
      <c r="M22" s="6" t="s">
        <v>85</v>
      </c>
    </row>
    <row r="23" spans="1:13" ht="48">
      <c r="A23" s="63">
        <v>13</v>
      </c>
      <c r="B23" s="75" t="s">
        <v>86</v>
      </c>
      <c r="C23" s="68">
        <v>13</v>
      </c>
      <c r="D23" s="66" t="s">
        <v>87</v>
      </c>
      <c r="E23" s="76">
        <v>1</v>
      </c>
      <c r="F23" s="68" t="s">
        <v>31</v>
      </c>
      <c r="G23" s="69">
        <v>1000</v>
      </c>
      <c r="H23" s="70">
        <v>2.9</v>
      </c>
      <c r="I23" s="101">
        <f>G23*H23</f>
        <v>2900</v>
      </c>
      <c r="J23" s="72"/>
      <c r="K23" s="73"/>
      <c r="M23" s="6" t="s">
        <v>88</v>
      </c>
    </row>
    <row r="24" spans="1:13" s="2" customFormat="1" ht="19.5" customHeight="1" thickBot="1">
      <c r="A24" s="172" t="s">
        <v>43</v>
      </c>
      <c r="B24" s="173"/>
      <c r="C24" s="173"/>
      <c r="D24" s="122"/>
      <c r="E24" s="123"/>
      <c r="F24" s="124"/>
      <c r="G24" s="125"/>
      <c r="H24" s="126"/>
      <c r="I24" s="127">
        <f>SUM(I11:I23)</f>
        <v>16495</v>
      </c>
      <c r="J24" s="128"/>
      <c r="K24" s="79"/>
      <c r="M24" s="40"/>
    </row>
    <row r="25" spans="1:13" ht="28.5" customHeight="1">
      <c r="A25" s="43" t="s">
        <v>14</v>
      </c>
      <c r="B25" s="44" t="s">
        <v>7</v>
      </c>
      <c r="C25" s="44" t="s">
        <v>9</v>
      </c>
      <c r="D25" s="174" t="s">
        <v>5</v>
      </c>
      <c r="E25" s="175"/>
      <c r="F25" s="45" t="s">
        <v>8</v>
      </c>
      <c r="G25" s="46" t="s">
        <v>0</v>
      </c>
      <c r="H25" s="47" t="s">
        <v>1</v>
      </c>
      <c r="I25" s="170" t="s">
        <v>12</v>
      </c>
      <c r="J25" s="171"/>
      <c r="K25" s="80"/>
      <c r="L25" s="10"/>
      <c r="M25" s="6"/>
    </row>
    <row r="26" spans="1:13" ht="28.5" customHeight="1">
      <c r="A26" s="49"/>
      <c r="B26" s="50"/>
      <c r="C26" s="50"/>
      <c r="D26" s="176"/>
      <c r="E26" s="176"/>
      <c r="F26" s="52"/>
      <c r="G26" s="53"/>
      <c r="H26" s="54" t="s">
        <v>13</v>
      </c>
      <c r="I26" s="54" t="s">
        <v>11</v>
      </c>
      <c r="J26" s="55" t="s">
        <v>10</v>
      </c>
      <c r="K26" s="80"/>
      <c r="L26" s="10"/>
      <c r="M26" s="6"/>
    </row>
    <row r="27" spans="1:13" ht="22.5" customHeight="1">
      <c r="A27" s="177" t="s">
        <v>44</v>
      </c>
      <c r="B27" s="178"/>
      <c r="C27" s="178"/>
      <c r="D27" s="66"/>
      <c r="E27" s="67"/>
      <c r="F27" s="68"/>
      <c r="G27" s="69"/>
      <c r="H27" s="70"/>
      <c r="I27" s="100">
        <f>I24</f>
        <v>16495</v>
      </c>
      <c r="J27" s="78"/>
      <c r="K27" s="80"/>
      <c r="L27" s="10"/>
      <c r="M27" s="6"/>
    </row>
    <row r="28" spans="1:13" ht="36" customHeight="1">
      <c r="A28" s="63">
        <v>14</v>
      </c>
      <c r="B28" s="74" t="s">
        <v>125</v>
      </c>
      <c r="C28" s="65">
        <v>14</v>
      </c>
      <c r="D28" s="66" t="s">
        <v>126</v>
      </c>
      <c r="E28" s="67">
        <v>1</v>
      </c>
      <c r="F28" s="68" t="s">
        <v>127</v>
      </c>
      <c r="G28" s="69">
        <v>327</v>
      </c>
      <c r="H28" s="70">
        <v>2.1</v>
      </c>
      <c r="I28" s="100">
        <f>G28*H28</f>
        <v>686.7</v>
      </c>
      <c r="J28" s="72"/>
      <c r="K28" s="73"/>
      <c r="M28" s="6" t="s">
        <v>128</v>
      </c>
    </row>
    <row r="29" spans="1:13" ht="81" customHeight="1">
      <c r="A29" s="63">
        <v>15</v>
      </c>
      <c r="B29" s="74" t="s">
        <v>129</v>
      </c>
      <c r="C29" s="65">
        <v>15</v>
      </c>
      <c r="D29" s="66" t="s">
        <v>130</v>
      </c>
      <c r="E29" s="67">
        <v>1</v>
      </c>
      <c r="F29" s="68" t="s">
        <v>47</v>
      </c>
      <c r="G29" s="69">
        <v>84</v>
      </c>
      <c r="H29" s="70">
        <v>4.8</v>
      </c>
      <c r="I29" s="100">
        <f>G29*H29</f>
        <v>403.2</v>
      </c>
      <c r="J29" s="72"/>
      <c r="K29" s="80"/>
      <c r="L29" s="10"/>
      <c r="M29" s="6" t="s">
        <v>131</v>
      </c>
    </row>
    <row r="30" spans="1:13" ht="49.5" customHeight="1">
      <c r="A30" s="63">
        <v>16</v>
      </c>
      <c r="B30" s="74" t="s">
        <v>234</v>
      </c>
      <c r="C30" s="65">
        <v>16</v>
      </c>
      <c r="D30" s="66" t="s">
        <v>132</v>
      </c>
      <c r="E30" s="67">
        <v>1</v>
      </c>
      <c r="F30" s="68" t="s">
        <v>133</v>
      </c>
      <c r="G30" s="69">
        <v>10</v>
      </c>
      <c r="H30" s="70">
        <v>106</v>
      </c>
      <c r="I30" s="100">
        <f>G30*H30</f>
        <v>1060</v>
      </c>
      <c r="J30" s="72"/>
      <c r="K30" s="80"/>
      <c r="L30" s="10"/>
      <c r="M30" s="6" t="s">
        <v>235</v>
      </c>
    </row>
    <row r="31" spans="1:13" ht="19.5" customHeight="1">
      <c r="A31" s="63"/>
      <c r="B31" s="168" t="s">
        <v>134</v>
      </c>
      <c r="C31" s="169"/>
      <c r="D31" s="169"/>
      <c r="E31" s="67"/>
      <c r="F31" s="68"/>
      <c r="G31" s="69"/>
      <c r="H31" s="70"/>
      <c r="I31" s="100">
        <f>SUM(I27:I30)</f>
        <v>18644.9</v>
      </c>
      <c r="J31" s="114">
        <f>I31</f>
        <v>18644.9</v>
      </c>
      <c r="K31" s="80"/>
      <c r="L31" s="10"/>
      <c r="M31" s="6"/>
    </row>
    <row r="32" spans="1:13" ht="19.5" customHeight="1">
      <c r="A32" s="107"/>
      <c r="B32" s="108" t="s">
        <v>135</v>
      </c>
      <c r="C32" s="109"/>
      <c r="D32" s="109"/>
      <c r="E32" s="110"/>
      <c r="F32" s="110"/>
      <c r="G32" s="111"/>
      <c r="H32" s="112"/>
      <c r="I32" s="112"/>
      <c r="J32" s="113"/>
      <c r="K32" s="80"/>
      <c r="L32" s="10"/>
      <c r="M32" s="6"/>
    </row>
    <row r="33" spans="1:13" ht="49.5" customHeight="1">
      <c r="A33" s="63">
        <v>1</v>
      </c>
      <c r="B33" s="74" t="s">
        <v>142</v>
      </c>
      <c r="C33" s="65">
        <v>17</v>
      </c>
      <c r="D33" s="66" t="s">
        <v>137</v>
      </c>
      <c r="E33" s="67">
        <v>1</v>
      </c>
      <c r="F33" s="68" t="s">
        <v>47</v>
      </c>
      <c r="G33" s="69">
        <v>50</v>
      </c>
      <c r="H33" s="70">
        <v>18</v>
      </c>
      <c r="I33" s="100">
        <f aca="true" t="shared" si="1" ref="I33:I41">G33*H33</f>
        <v>900</v>
      </c>
      <c r="J33" s="72"/>
      <c r="K33" s="80"/>
      <c r="L33" s="10"/>
      <c r="M33" s="6" t="s">
        <v>136</v>
      </c>
    </row>
    <row r="34" spans="1:13" ht="59.25" customHeight="1">
      <c r="A34" s="63">
        <v>2</v>
      </c>
      <c r="B34" s="74" t="s">
        <v>138</v>
      </c>
      <c r="C34" s="65">
        <v>18</v>
      </c>
      <c r="D34" s="66" t="s">
        <v>139</v>
      </c>
      <c r="E34" s="67">
        <v>1</v>
      </c>
      <c r="F34" s="68" t="s">
        <v>140</v>
      </c>
      <c r="G34" s="69">
        <v>20</v>
      </c>
      <c r="H34" s="70">
        <v>17.3</v>
      </c>
      <c r="I34" s="100">
        <f t="shared" si="1"/>
        <v>346</v>
      </c>
      <c r="J34" s="72"/>
      <c r="K34" s="80"/>
      <c r="L34" s="10"/>
      <c r="M34" s="6" t="s">
        <v>141</v>
      </c>
    </row>
    <row r="35" spans="1:13" ht="59.25" customHeight="1">
      <c r="A35" s="63">
        <v>3</v>
      </c>
      <c r="B35" s="74" t="s">
        <v>143</v>
      </c>
      <c r="C35" s="65">
        <v>19</v>
      </c>
      <c r="D35" s="66" t="s">
        <v>144</v>
      </c>
      <c r="E35" s="67">
        <v>1</v>
      </c>
      <c r="F35" s="68" t="s">
        <v>47</v>
      </c>
      <c r="G35" s="69">
        <v>40</v>
      </c>
      <c r="H35" s="70">
        <v>35</v>
      </c>
      <c r="I35" s="100">
        <f t="shared" si="1"/>
        <v>1400</v>
      </c>
      <c r="J35" s="72"/>
      <c r="K35" s="80"/>
      <c r="L35" s="10"/>
      <c r="M35" s="6" t="s">
        <v>145</v>
      </c>
    </row>
    <row r="36" spans="1:13" ht="39.75" customHeight="1">
      <c r="A36" s="63">
        <v>4</v>
      </c>
      <c r="B36" s="74" t="s">
        <v>244</v>
      </c>
      <c r="C36" s="65">
        <v>20</v>
      </c>
      <c r="D36" s="66" t="s">
        <v>146</v>
      </c>
      <c r="E36" s="67">
        <v>1</v>
      </c>
      <c r="F36" s="68" t="s">
        <v>47</v>
      </c>
      <c r="G36" s="69">
        <v>300</v>
      </c>
      <c r="H36" s="70">
        <v>12.7</v>
      </c>
      <c r="I36" s="100">
        <f t="shared" si="1"/>
        <v>3810</v>
      </c>
      <c r="J36" s="72"/>
      <c r="K36" s="80"/>
      <c r="L36" s="10"/>
      <c r="M36" s="6" t="s">
        <v>245</v>
      </c>
    </row>
    <row r="37" spans="1:13" ht="45" customHeight="1">
      <c r="A37" s="63">
        <v>5</v>
      </c>
      <c r="B37" s="74" t="s">
        <v>147</v>
      </c>
      <c r="C37" s="65">
        <v>21</v>
      </c>
      <c r="D37" s="66" t="s">
        <v>148</v>
      </c>
      <c r="E37" s="67">
        <v>1</v>
      </c>
      <c r="F37" s="68" t="s">
        <v>47</v>
      </c>
      <c r="G37" s="69">
        <v>300</v>
      </c>
      <c r="H37" s="70">
        <v>0.7</v>
      </c>
      <c r="I37" s="100">
        <f t="shared" si="1"/>
        <v>210</v>
      </c>
      <c r="J37" s="72"/>
      <c r="K37" s="80"/>
      <c r="L37" s="10"/>
      <c r="M37" s="6" t="s">
        <v>149</v>
      </c>
    </row>
    <row r="38" spans="1:13" ht="49.5" customHeight="1">
      <c r="A38" s="63">
        <v>6</v>
      </c>
      <c r="B38" s="75" t="s">
        <v>101</v>
      </c>
      <c r="C38" s="65">
        <v>22</v>
      </c>
      <c r="D38" s="66" t="s">
        <v>102</v>
      </c>
      <c r="E38" s="67">
        <v>1</v>
      </c>
      <c r="F38" s="68" t="s">
        <v>47</v>
      </c>
      <c r="G38" s="69">
        <v>100</v>
      </c>
      <c r="H38" s="70">
        <v>63.5</v>
      </c>
      <c r="I38" s="102">
        <f t="shared" si="1"/>
        <v>6350</v>
      </c>
      <c r="J38" s="72"/>
      <c r="K38" s="80"/>
      <c r="L38" s="10"/>
      <c r="M38" s="6" t="s">
        <v>103</v>
      </c>
    </row>
    <row r="39" spans="1:13" ht="54.75" customHeight="1">
      <c r="A39" s="63">
        <v>7</v>
      </c>
      <c r="B39" s="74" t="s">
        <v>99</v>
      </c>
      <c r="C39" s="65">
        <v>23</v>
      </c>
      <c r="D39" s="66" t="s">
        <v>87</v>
      </c>
      <c r="E39" s="67">
        <v>1</v>
      </c>
      <c r="F39" s="68" t="s">
        <v>31</v>
      </c>
      <c r="G39" s="69">
        <v>1500</v>
      </c>
      <c r="H39" s="70">
        <v>6.7</v>
      </c>
      <c r="I39" s="102">
        <f t="shared" si="1"/>
        <v>10050</v>
      </c>
      <c r="J39" s="72"/>
      <c r="K39" s="73"/>
      <c r="M39" s="6" t="s">
        <v>100</v>
      </c>
    </row>
    <row r="40" spans="1:13" ht="49.5" customHeight="1">
      <c r="A40" s="63">
        <v>8</v>
      </c>
      <c r="B40" s="74" t="s">
        <v>150</v>
      </c>
      <c r="C40" s="65">
        <v>24</v>
      </c>
      <c r="D40" s="66" t="s">
        <v>151</v>
      </c>
      <c r="E40" s="67">
        <v>1</v>
      </c>
      <c r="F40" s="68" t="s">
        <v>47</v>
      </c>
      <c r="G40" s="69">
        <v>300</v>
      </c>
      <c r="H40" s="70">
        <v>39.8</v>
      </c>
      <c r="I40" s="102">
        <f t="shared" si="1"/>
        <v>11940</v>
      </c>
      <c r="J40" s="72"/>
      <c r="K40" s="73"/>
      <c r="M40" s="6" t="s">
        <v>152</v>
      </c>
    </row>
    <row r="41" spans="1:13" ht="34.5" customHeight="1">
      <c r="A41" s="63">
        <v>9</v>
      </c>
      <c r="B41" s="74" t="s">
        <v>246</v>
      </c>
      <c r="C41" s="65">
        <v>25</v>
      </c>
      <c r="D41" s="66" t="s">
        <v>154</v>
      </c>
      <c r="E41" s="67">
        <v>1</v>
      </c>
      <c r="F41" s="68" t="s">
        <v>47</v>
      </c>
      <c r="G41" s="69">
        <v>200</v>
      </c>
      <c r="H41" s="70">
        <v>23</v>
      </c>
      <c r="I41" s="102">
        <f t="shared" si="1"/>
        <v>4600</v>
      </c>
      <c r="J41" s="72"/>
      <c r="K41" s="73"/>
      <c r="M41" s="6" t="s">
        <v>153</v>
      </c>
    </row>
    <row r="42" spans="1:13" ht="34.5" customHeight="1">
      <c r="A42" s="63">
        <v>10</v>
      </c>
      <c r="B42" s="74" t="s">
        <v>247</v>
      </c>
      <c r="C42" s="65">
        <v>26</v>
      </c>
      <c r="D42" s="66" t="s">
        <v>154</v>
      </c>
      <c r="E42" s="67">
        <v>1</v>
      </c>
      <c r="F42" s="68" t="s">
        <v>140</v>
      </c>
      <c r="G42" s="69">
        <v>100</v>
      </c>
      <c r="H42" s="70">
        <v>9</v>
      </c>
      <c r="I42" s="102">
        <f aca="true" t="shared" si="2" ref="I42:I47">G42*H42</f>
        <v>900</v>
      </c>
      <c r="J42" s="72"/>
      <c r="K42" s="73"/>
      <c r="M42" s="6" t="s">
        <v>153</v>
      </c>
    </row>
    <row r="43" spans="1:13" ht="52.5" customHeight="1">
      <c r="A43" s="63">
        <v>11</v>
      </c>
      <c r="B43" s="74" t="s">
        <v>321</v>
      </c>
      <c r="C43" s="81">
        <v>27</v>
      </c>
      <c r="D43" s="66" t="s">
        <v>113</v>
      </c>
      <c r="E43" s="67">
        <v>1</v>
      </c>
      <c r="F43" s="68" t="s">
        <v>47</v>
      </c>
      <c r="G43" s="69">
        <v>486</v>
      </c>
      <c r="H43" s="70">
        <v>100</v>
      </c>
      <c r="I43" s="100">
        <f t="shared" si="2"/>
        <v>48600</v>
      </c>
      <c r="J43" s="72"/>
      <c r="K43" s="73"/>
      <c r="M43" s="6" t="s">
        <v>112</v>
      </c>
    </row>
    <row r="44" spans="1:13" ht="45" customHeight="1">
      <c r="A44" s="63">
        <v>12</v>
      </c>
      <c r="B44" s="74" t="s">
        <v>236</v>
      </c>
      <c r="C44" s="81">
        <v>28</v>
      </c>
      <c r="D44" s="66" t="s">
        <v>111</v>
      </c>
      <c r="E44" s="67">
        <v>1</v>
      </c>
      <c r="F44" s="68" t="s">
        <v>31</v>
      </c>
      <c r="G44" s="69">
        <v>12140</v>
      </c>
      <c r="H44" s="70">
        <v>3</v>
      </c>
      <c r="I44" s="100">
        <f t="shared" si="2"/>
        <v>36420</v>
      </c>
      <c r="J44" s="72"/>
      <c r="K44" s="73"/>
      <c r="M44" s="6" t="s">
        <v>237</v>
      </c>
    </row>
    <row r="45" spans="1:13" ht="39.75" customHeight="1">
      <c r="A45" s="63">
        <v>13</v>
      </c>
      <c r="B45" s="74" t="s">
        <v>114</v>
      </c>
      <c r="C45" s="81">
        <v>29</v>
      </c>
      <c r="D45" s="66" t="s">
        <v>116</v>
      </c>
      <c r="E45" s="67">
        <v>1</v>
      </c>
      <c r="F45" s="68" t="s">
        <v>117</v>
      </c>
      <c r="G45" s="69">
        <v>1600</v>
      </c>
      <c r="H45" s="70">
        <v>17</v>
      </c>
      <c r="I45" s="100">
        <f t="shared" si="2"/>
        <v>27200</v>
      </c>
      <c r="J45" s="72"/>
      <c r="K45" s="73"/>
      <c r="M45" s="6" t="s">
        <v>115</v>
      </c>
    </row>
    <row r="46" spans="1:13" ht="30" customHeight="1">
      <c r="A46" s="63">
        <v>14</v>
      </c>
      <c r="B46" s="74" t="s">
        <v>248</v>
      </c>
      <c r="C46" s="81">
        <v>30</v>
      </c>
      <c r="D46" s="66" t="s">
        <v>249</v>
      </c>
      <c r="E46" s="67">
        <v>1</v>
      </c>
      <c r="F46" s="68" t="s">
        <v>47</v>
      </c>
      <c r="G46" s="69">
        <v>120</v>
      </c>
      <c r="H46" s="70">
        <v>35</v>
      </c>
      <c r="I46" s="100">
        <f t="shared" si="2"/>
        <v>4200</v>
      </c>
      <c r="J46" s="72"/>
      <c r="K46" s="73"/>
      <c r="M46" s="6" t="s">
        <v>250</v>
      </c>
    </row>
    <row r="47" spans="1:13" ht="69.75" customHeight="1">
      <c r="A47" s="63">
        <v>15</v>
      </c>
      <c r="B47" s="74" t="s">
        <v>318</v>
      </c>
      <c r="C47" s="81">
        <v>31</v>
      </c>
      <c r="D47" s="66" t="s">
        <v>260</v>
      </c>
      <c r="E47" s="67">
        <v>1</v>
      </c>
      <c r="F47" s="68" t="s">
        <v>47</v>
      </c>
      <c r="G47" s="69">
        <v>200</v>
      </c>
      <c r="H47" s="70">
        <v>38</v>
      </c>
      <c r="I47" s="100">
        <f t="shared" si="2"/>
        <v>7600</v>
      </c>
      <c r="J47" s="72"/>
      <c r="K47" s="73"/>
      <c r="M47" s="6" t="s">
        <v>319</v>
      </c>
    </row>
    <row r="48" spans="1:13" ht="24" customHeight="1" thickBot="1">
      <c r="A48" s="172" t="s">
        <v>43</v>
      </c>
      <c r="B48" s="173"/>
      <c r="C48" s="173"/>
      <c r="D48" s="116"/>
      <c r="E48" s="117"/>
      <c r="F48" s="118"/>
      <c r="G48" s="119"/>
      <c r="H48" s="120"/>
      <c r="I48" s="121">
        <f>SUM(I33:I47)</f>
        <v>164526</v>
      </c>
      <c r="J48" s="130">
        <f>SUM(J27:J47)</f>
        <v>18644.9</v>
      </c>
      <c r="K48" s="80"/>
      <c r="L48" s="10"/>
      <c r="M48" s="6"/>
    </row>
    <row r="49" spans="1:13" ht="28.5" customHeight="1">
      <c r="A49" s="43" t="s">
        <v>14</v>
      </c>
      <c r="B49" s="44" t="s">
        <v>7</v>
      </c>
      <c r="C49" s="44" t="s">
        <v>9</v>
      </c>
      <c r="D49" s="174" t="s">
        <v>5</v>
      </c>
      <c r="E49" s="175"/>
      <c r="F49" s="45" t="s">
        <v>8</v>
      </c>
      <c r="G49" s="46" t="s">
        <v>0</v>
      </c>
      <c r="H49" s="47" t="s">
        <v>1</v>
      </c>
      <c r="I49" s="170" t="s">
        <v>12</v>
      </c>
      <c r="J49" s="171"/>
      <c r="K49" s="80"/>
      <c r="L49" s="10"/>
      <c r="M49" s="6"/>
    </row>
    <row r="50" spans="1:13" ht="28.5" customHeight="1">
      <c r="A50" s="49"/>
      <c r="B50" s="50"/>
      <c r="C50" s="50"/>
      <c r="D50" s="176"/>
      <c r="E50" s="176"/>
      <c r="F50" s="52"/>
      <c r="G50" s="53"/>
      <c r="H50" s="54" t="s">
        <v>13</v>
      </c>
      <c r="I50" s="54" t="s">
        <v>11</v>
      </c>
      <c r="J50" s="55" t="s">
        <v>10</v>
      </c>
      <c r="K50" s="80"/>
      <c r="L50" s="10"/>
      <c r="M50" s="6"/>
    </row>
    <row r="51" spans="1:13" ht="19.5" customHeight="1">
      <c r="A51" s="177" t="s">
        <v>44</v>
      </c>
      <c r="B51" s="178"/>
      <c r="C51" s="178"/>
      <c r="D51" s="66"/>
      <c r="E51" s="67"/>
      <c r="F51" s="68"/>
      <c r="G51" s="69"/>
      <c r="H51" s="70"/>
      <c r="I51" s="100">
        <f>I48</f>
        <v>164526</v>
      </c>
      <c r="J51" s="114">
        <f>J48</f>
        <v>18644.9</v>
      </c>
      <c r="K51" s="80"/>
      <c r="L51" s="10"/>
      <c r="M51" s="6"/>
    </row>
    <row r="52" spans="1:13" ht="39.75" customHeight="1">
      <c r="A52" s="63">
        <v>16</v>
      </c>
      <c r="B52" s="74" t="s">
        <v>261</v>
      </c>
      <c r="C52" s="81">
        <v>32</v>
      </c>
      <c r="D52" s="66" t="s">
        <v>262</v>
      </c>
      <c r="E52" s="67">
        <v>1</v>
      </c>
      <c r="F52" s="68" t="s">
        <v>140</v>
      </c>
      <c r="G52" s="69">
        <v>100</v>
      </c>
      <c r="H52" s="70">
        <v>4.1</v>
      </c>
      <c r="I52" s="100">
        <f>G52*H52</f>
        <v>409.99999999999994</v>
      </c>
      <c r="J52" s="72"/>
      <c r="K52" s="73"/>
      <c r="M52" s="6" t="s">
        <v>263</v>
      </c>
    </row>
    <row r="53" spans="1:13" ht="19.5" customHeight="1">
      <c r="A53" s="160"/>
      <c r="B53" s="168" t="s">
        <v>155</v>
      </c>
      <c r="C53" s="169"/>
      <c r="D53" s="169"/>
      <c r="E53" s="67"/>
      <c r="F53" s="68"/>
      <c r="G53" s="69"/>
      <c r="H53" s="70"/>
      <c r="I53" s="100">
        <f>SUM(I51:I52)</f>
        <v>164936</v>
      </c>
      <c r="J53" s="114">
        <f>I53</f>
        <v>164936</v>
      </c>
      <c r="K53" s="159"/>
      <c r="L53" s="144"/>
      <c r="M53" s="6"/>
    </row>
    <row r="54" spans="1:13" ht="19.5" customHeight="1">
      <c r="A54" s="107"/>
      <c r="B54" s="108" t="s">
        <v>156</v>
      </c>
      <c r="C54" s="109"/>
      <c r="D54" s="109"/>
      <c r="E54" s="110"/>
      <c r="F54" s="110"/>
      <c r="G54" s="111"/>
      <c r="H54" s="112"/>
      <c r="I54" s="112"/>
      <c r="J54" s="113"/>
      <c r="K54" s="73"/>
      <c r="M54" s="6"/>
    </row>
    <row r="55" spans="1:13" ht="63.75" customHeight="1">
      <c r="A55" s="63">
        <v>1</v>
      </c>
      <c r="B55" s="74" t="s">
        <v>251</v>
      </c>
      <c r="C55" s="81">
        <v>33</v>
      </c>
      <c r="D55" s="66" t="s">
        <v>159</v>
      </c>
      <c r="E55" s="67">
        <v>1</v>
      </c>
      <c r="F55" s="68" t="s">
        <v>158</v>
      </c>
      <c r="G55" s="69">
        <v>150</v>
      </c>
      <c r="H55" s="70">
        <v>12</v>
      </c>
      <c r="I55" s="100">
        <f aca="true" t="shared" si="3" ref="I55:I62">G55*H55</f>
        <v>1800</v>
      </c>
      <c r="J55" s="72"/>
      <c r="K55" s="73"/>
      <c r="M55" s="6" t="s">
        <v>160</v>
      </c>
    </row>
    <row r="56" spans="1:13" ht="49.5" customHeight="1">
      <c r="A56" s="63">
        <v>2</v>
      </c>
      <c r="B56" s="74" t="s">
        <v>161</v>
      </c>
      <c r="C56" s="81">
        <v>34</v>
      </c>
      <c r="D56" s="66" t="s">
        <v>162</v>
      </c>
      <c r="E56" s="67">
        <v>1</v>
      </c>
      <c r="F56" s="68" t="s">
        <v>158</v>
      </c>
      <c r="G56" s="69">
        <v>60</v>
      </c>
      <c r="H56" s="70">
        <v>3</v>
      </c>
      <c r="I56" s="100">
        <f t="shared" si="3"/>
        <v>180</v>
      </c>
      <c r="J56" s="72"/>
      <c r="K56" s="73"/>
      <c r="M56" s="6" t="s">
        <v>163</v>
      </c>
    </row>
    <row r="57" spans="1:13" ht="79.5" customHeight="1">
      <c r="A57" s="63">
        <v>3</v>
      </c>
      <c r="B57" s="75" t="s">
        <v>164</v>
      </c>
      <c r="C57" s="65">
        <v>35</v>
      </c>
      <c r="D57" s="66" t="s">
        <v>165</v>
      </c>
      <c r="E57" s="67">
        <v>1</v>
      </c>
      <c r="F57" s="68" t="s">
        <v>47</v>
      </c>
      <c r="G57" s="69">
        <v>102</v>
      </c>
      <c r="H57" s="70">
        <v>16.6</v>
      </c>
      <c r="I57" s="100">
        <f t="shared" si="3"/>
        <v>1693.2</v>
      </c>
      <c r="J57" s="72"/>
      <c r="K57" s="73"/>
      <c r="L57" s="48"/>
      <c r="M57" s="66" t="s">
        <v>166</v>
      </c>
    </row>
    <row r="58" spans="1:13" ht="39.75" customHeight="1">
      <c r="A58" s="63">
        <v>4</v>
      </c>
      <c r="B58" s="75" t="s">
        <v>167</v>
      </c>
      <c r="C58" s="65">
        <v>36</v>
      </c>
      <c r="D58" s="66" t="s">
        <v>29</v>
      </c>
      <c r="E58" s="67">
        <v>1</v>
      </c>
      <c r="F58" s="68" t="s">
        <v>158</v>
      </c>
      <c r="G58" s="69">
        <v>800</v>
      </c>
      <c r="H58" s="70">
        <v>17.3</v>
      </c>
      <c r="I58" s="100">
        <f t="shared" si="3"/>
        <v>13840</v>
      </c>
      <c r="J58" s="72"/>
      <c r="K58" s="73"/>
      <c r="L58" s="48"/>
      <c r="M58" s="66" t="s">
        <v>168</v>
      </c>
    </row>
    <row r="59" spans="1:13" ht="30" customHeight="1">
      <c r="A59" s="63">
        <v>5</v>
      </c>
      <c r="B59" s="75" t="s">
        <v>94</v>
      </c>
      <c r="C59" s="65">
        <v>37</v>
      </c>
      <c r="D59" s="66" t="s">
        <v>30</v>
      </c>
      <c r="E59" s="67">
        <v>1</v>
      </c>
      <c r="F59" s="68" t="s">
        <v>31</v>
      </c>
      <c r="G59" s="69">
        <v>1000</v>
      </c>
      <c r="H59" s="70">
        <v>2.6</v>
      </c>
      <c r="I59" s="100">
        <f t="shared" si="3"/>
        <v>2600</v>
      </c>
      <c r="J59" s="72"/>
      <c r="K59" s="73"/>
      <c r="L59" s="48"/>
      <c r="M59" s="66" t="s">
        <v>32</v>
      </c>
    </row>
    <row r="60" spans="1:13" ht="30" customHeight="1">
      <c r="A60" s="63">
        <v>6</v>
      </c>
      <c r="B60" s="75" t="s">
        <v>169</v>
      </c>
      <c r="C60" s="65">
        <v>38</v>
      </c>
      <c r="D60" s="66" t="s">
        <v>170</v>
      </c>
      <c r="E60" s="67">
        <v>1</v>
      </c>
      <c r="F60" s="68" t="s">
        <v>158</v>
      </c>
      <c r="G60" s="69">
        <v>200</v>
      </c>
      <c r="H60" s="70">
        <v>14.7</v>
      </c>
      <c r="I60" s="100">
        <f t="shared" si="3"/>
        <v>2940</v>
      </c>
      <c r="J60" s="72"/>
      <c r="K60" s="73"/>
      <c r="L60" s="48"/>
      <c r="M60" s="66" t="s">
        <v>171</v>
      </c>
    </row>
    <row r="61" spans="1:13" ht="30" customHeight="1">
      <c r="A61" s="63">
        <v>7</v>
      </c>
      <c r="B61" s="74" t="s">
        <v>91</v>
      </c>
      <c r="C61" s="65">
        <v>39</v>
      </c>
      <c r="D61" s="66" t="s">
        <v>30</v>
      </c>
      <c r="E61" s="67">
        <v>1</v>
      </c>
      <c r="F61" s="68" t="s">
        <v>31</v>
      </c>
      <c r="G61" s="69">
        <v>1500</v>
      </c>
      <c r="H61" s="70">
        <v>2.8</v>
      </c>
      <c r="I61" s="100">
        <f t="shared" si="3"/>
        <v>4200</v>
      </c>
      <c r="J61" s="72"/>
      <c r="K61" s="73"/>
      <c r="M61" s="66" t="s">
        <v>33</v>
      </c>
    </row>
    <row r="62" spans="1:13" ht="69.75" customHeight="1">
      <c r="A62" s="63">
        <v>8</v>
      </c>
      <c r="B62" s="74" t="s">
        <v>92</v>
      </c>
      <c r="C62" s="65">
        <v>40</v>
      </c>
      <c r="D62" s="66" t="s">
        <v>29</v>
      </c>
      <c r="E62" s="67">
        <v>1</v>
      </c>
      <c r="F62" s="68" t="s">
        <v>158</v>
      </c>
      <c r="G62" s="69">
        <v>500</v>
      </c>
      <c r="H62" s="70">
        <v>26.5</v>
      </c>
      <c r="I62" s="100">
        <f t="shared" si="3"/>
        <v>13250</v>
      </c>
      <c r="J62" s="72"/>
      <c r="K62" s="73"/>
      <c r="M62" s="66" t="s">
        <v>93</v>
      </c>
    </row>
    <row r="63" spans="1:13" ht="75" customHeight="1">
      <c r="A63" s="63">
        <v>9</v>
      </c>
      <c r="B63" s="75" t="s">
        <v>238</v>
      </c>
      <c r="C63" s="65">
        <v>41</v>
      </c>
      <c r="D63" s="66" t="s">
        <v>29</v>
      </c>
      <c r="E63" s="67">
        <v>1</v>
      </c>
      <c r="F63" s="68" t="s">
        <v>47</v>
      </c>
      <c r="G63" s="69">
        <v>400</v>
      </c>
      <c r="H63" s="70">
        <v>50</v>
      </c>
      <c r="I63" s="100">
        <f aca="true" t="shared" si="4" ref="I63:I71">G63*H63</f>
        <v>20000</v>
      </c>
      <c r="J63" s="72"/>
      <c r="K63" s="73"/>
      <c r="M63" s="6" t="s">
        <v>172</v>
      </c>
    </row>
    <row r="64" spans="1:13" ht="39.75" customHeight="1">
      <c r="A64" s="63">
        <v>10</v>
      </c>
      <c r="B64" s="74" t="s">
        <v>173</v>
      </c>
      <c r="C64" s="81">
        <v>42</v>
      </c>
      <c r="D64" s="66" t="s">
        <v>29</v>
      </c>
      <c r="E64" s="67">
        <v>1</v>
      </c>
      <c r="F64" s="68" t="s">
        <v>47</v>
      </c>
      <c r="G64" s="69">
        <v>100</v>
      </c>
      <c r="H64" s="70">
        <v>22.6</v>
      </c>
      <c r="I64" s="100">
        <f t="shared" si="4"/>
        <v>2260</v>
      </c>
      <c r="J64" s="72"/>
      <c r="K64" s="73"/>
      <c r="L64" s="48"/>
      <c r="M64" s="66" t="s">
        <v>174</v>
      </c>
    </row>
    <row r="65" spans="1:13" ht="39.75" customHeight="1">
      <c r="A65" s="63">
        <v>11</v>
      </c>
      <c r="B65" s="74" t="s">
        <v>176</v>
      </c>
      <c r="C65" s="81">
        <v>43</v>
      </c>
      <c r="D65" s="66" t="s">
        <v>175</v>
      </c>
      <c r="E65" s="67">
        <v>1</v>
      </c>
      <c r="F65" s="68" t="s">
        <v>47</v>
      </c>
      <c r="G65" s="69">
        <v>45</v>
      </c>
      <c r="H65" s="70">
        <v>350</v>
      </c>
      <c r="I65" s="100">
        <f t="shared" si="4"/>
        <v>15750</v>
      </c>
      <c r="J65" s="72"/>
      <c r="K65" s="73"/>
      <c r="L65" s="48"/>
      <c r="M65" s="66" t="s">
        <v>177</v>
      </c>
    </row>
    <row r="66" spans="1:13" ht="39.75" customHeight="1">
      <c r="A66" s="63">
        <v>12</v>
      </c>
      <c r="B66" s="74" t="s">
        <v>178</v>
      </c>
      <c r="C66" s="81">
        <v>44</v>
      </c>
      <c r="D66" s="66" t="s">
        <v>179</v>
      </c>
      <c r="E66" s="67">
        <v>1</v>
      </c>
      <c r="F66" s="68" t="s">
        <v>157</v>
      </c>
      <c r="G66" s="69">
        <v>1.2</v>
      </c>
      <c r="H66" s="70">
        <v>220</v>
      </c>
      <c r="I66" s="100">
        <f t="shared" si="4"/>
        <v>264</v>
      </c>
      <c r="J66" s="72"/>
      <c r="K66" s="73"/>
      <c r="L66" s="48"/>
      <c r="M66" s="66" t="s">
        <v>180</v>
      </c>
    </row>
    <row r="67" spans="1:13" ht="81.75" customHeight="1">
      <c r="A67" s="63">
        <v>13</v>
      </c>
      <c r="B67" s="74" t="s">
        <v>181</v>
      </c>
      <c r="C67" s="81">
        <v>45</v>
      </c>
      <c r="D67" s="66" t="s">
        <v>179</v>
      </c>
      <c r="E67" s="67">
        <v>1</v>
      </c>
      <c r="F67" s="68" t="s">
        <v>158</v>
      </c>
      <c r="G67" s="69">
        <v>3.8</v>
      </c>
      <c r="H67" s="70">
        <v>450</v>
      </c>
      <c r="I67" s="100">
        <f t="shared" si="4"/>
        <v>1710</v>
      </c>
      <c r="J67" s="72"/>
      <c r="K67" s="73"/>
      <c r="L67" s="48"/>
      <c r="M67" s="66" t="s">
        <v>239</v>
      </c>
    </row>
    <row r="68" spans="1:13" ht="45" customHeight="1">
      <c r="A68" s="63">
        <v>14</v>
      </c>
      <c r="B68" s="74" t="s">
        <v>240</v>
      </c>
      <c r="C68" s="81">
        <v>46</v>
      </c>
      <c r="D68" s="66" t="s">
        <v>241</v>
      </c>
      <c r="E68" s="67">
        <v>1</v>
      </c>
      <c r="F68" s="68" t="s">
        <v>158</v>
      </c>
      <c r="G68" s="69">
        <v>20</v>
      </c>
      <c r="H68" s="70">
        <v>300</v>
      </c>
      <c r="I68" s="100">
        <f t="shared" si="4"/>
        <v>6000</v>
      </c>
      <c r="J68" s="72"/>
      <c r="K68" s="73"/>
      <c r="L68" s="48"/>
      <c r="M68" s="66" t="s">
        <v>182</v>
      </c>
    </row>
    <row r="69" spans="1:13" ht="39.75" customHeight="1">
      <c r="A69" s="63">
        <v>15</v>
      </c>
      <c r="B69" s="74" t="s">
        <v>183</v>
      </c>
      <c r="C69" s="81">
        <v>47</v>
      </c>
      <c r="D69" s="66" t="s">
        <v>184</v>
      </c>
      <c r="E69" s="67">
        <v>1</v>
      </c>
      <c r="F69" s="68" t="s">
        <v>158</v>
      </c>
      <c r="G69" s="69">
        <v>4</v>
      </c>
      <c r="H69" s="70">
        <v>320</v>
      </c>
      <c r="I69" s="100">
        <f t="shared" si="4"/>
        <v>1280</v>
      </c>
      <c r="J69" s="72"/>
      <c r="K69" s="73"/>
      <c r="L69" s="48"/>
      <c r="M69" s="66" t="s">
        <v>185</v>
      </c>
    </row>
    <row r="70" spans="1:13" ht="39.75" customHeight="1">
      <c r="A70" s="63">
        <v>16</v>
      </c>
      <c r="B70" s="74" t="s">
        <v>187</v>
      </c>
      <c r="C70" s="81">
        <v>48</v>
      </c>
      <c r="D70" s="66" t="s">
        <v>186</v>
      </c>
      <c r="E70" s="67">
        <v>1</v>
      </c>
      <c r="F70" s="68" t="s">
        <v>140</v>
      </c>
      <c r="G70" s="69">
        <v>8.2</v>
      </c>
      <c r="H70" s="70">
        <v>800</v>
      </c>
      <c r="I70" s="100">
        <f t="shared" si="4"/>
        <v>6559.999999999999</v>
      </c>
      <c r="J70" s="72"/>
      <c r="K70" s="73"/>
      <c r="L70" s="48"/>
      <c r="M70" s="66" t="s">
        <v>188</v>
      </c>
    </row>
    <row r="71" spans="1:13" ht="49.5" customHeight="1">
      <c r="A71" s="63">
        <v>17</v>
      </c>
      <c r="B71" s="74" t="s">
        <v>95</v>
      </c>
      <c r="C71" s="81">
        <v>49</v>
      </c>
      <c r="D71" s="66" t="s">
        <v>29</v>
      </c>
      <c r="E71" s="67">
        <v>1</v>
      </c>
      <c r="F71" s="68" t="s">
        <v>47</v>
      </c>
      <c r="G71" s="69">
        <v>150</v>
      </c>
      <c r="H71" s="70">
        <v>16</v>
      </c>
      <c r="I71" s="100">
        <f t="shared" si="4"/>
        <v>2400</v>
      </c>
      <c r="J71" s="72"/>
      <c r="K71" s="73"/>
      <c r="L71" s="48"/>
      <c r="M71" s="66" t="s">
        <v>96</v>
      </c>
    </row>
    <row r="72" spans="1:13" ht="19.5" customHeight="1" thickBot="1">
      <c r="A72" s="172" t="s">
        <v>43</v>
      </c>
      <c r="B72" s="173"/>
      <c r="C72" s="173"/>
      <c r="D72" s="116"/>
      <c r="E72" s="117"/>
      <c r="F72" s="118"/>
      <c r="G72" s="119"/>
      <c r="H72" s="120"/>
      <c r="I72" s="121">
        <f>SUM(I55:I71)</f>
        <v>96727.2</v>
      </c>
      <c r="J72" s="130">
        <f>SUM(J51:J71)</f>
        <v>183580.9</v>
      </c>
      <c r="K72" s="73"/>
      <c r="M72" s="6"/>
    </row>
    <row r="73" spans="1:13" ht="28.5" customHeight="1">
      <c r="A73" s="43" t="s">
        <v>14</v>
      </c>
      <c r="B73" s="44" t="s">
        <v>7</v>
      </c>
      <c r="C73" s="44" t="s">
        <v>9</v>
      </c>
      <c r="D73" s="174" t="s">
        <v>5</v>
      </c>
      <c r="E73" s="175"/>
      <c r="F73" s="45" t="s">
        <v>8</v>
      </c>
      <c r="G73" s="46" t="s">
        <v>0</v>
      </c>
      <c r="H73" s="47" t="s">
        <v>1</v>
      </c>
      <c r="I73" s="170" t="s">
        <v>12</v>
      </c>
      <c r="J73" s="171"/>
      <c r="K73" s="80"/>
      <c r="L73" s="10"/>
      <c r="M73" s="6"/>
    </row>
    <row r="74" spans="1:13" ht="28.5" customHeight="1">
      <c r="A74" s="49"/>
      <c r="B74" s="50"/>
      <c r="C74" s="50"/>
      <c r="D74" s="176"/>
      <c r="E74" s="176"/>
      <c r="F74" s="52"/>
      <c r="G74" s="53"/>
      <c r="H74" s="54" t="s">
        <v>13</v>
      </c>
      <c r="I74" s="54" t="s">
        <v>11</v>
      </c>
      <c r="J74" s="55" t="s">
        <v>10</v>
      </c>
      <c r="K74" s="80"/>
      <c r="L74" s="10"/>
      <c r="M74" s="6"/>
    </row>
    <row r="75" spans="1:13" ht="19.5" customHeight="1">
      <c r="A75" s="177" t="s">
        <v>44</v>
      </c>
      <c r="B75" s="178"/>
      <c r="C75" s="178"/>
      <c r="D75" s="66"/>
      <c r="E75" s="67"/>
      <c r="F75" s="68"/>
      <c r="G75" s="69"/>
      <c r="H75" s="70"/>
      <c r="I75" s="100">
        <f>I72</f>
        <v>96727.2</v>
      </c>
      <c r="J75" s="114">
        <f>J72</f>
        <v>183580.9</v>
      </c>
      <c r="K75" s="80"/>
      <c r="L75" s="10"/>
      <c r="M75" s="6"/>
    </row>
    <row r="76" spans="1:13" s="48" customFormat="1" ht="49.5" customHeight="1">
      <c r="A76" s="63">
        <v>18</v>
      </c>
      <c r="B76" s="75" t="s">
        <v>97</v>
      </c>
      <c r="C76" s="65">
        <v>50</v>
      </c>
      <c r="D76" s="66" t="s">
        <v>24</v>
      </c>
      <c r="E76" s="67">
        <v>1</v>
      </c>
      <c r="F76" s="68" t="s">
        <v>47</v>
      </c>
      <c r="G76" s="69">
        <v>500</v>
      </c>
      <c r="H76" s="70">
        <v>14.7</v>
      </c>
      <c r="I76" s="100">
        <f>G76*H76</f>
        <v>7350</v>
      </c>
      <c r="J76" s="72"/>
      <c r="K76" s="73"/>
      <c r="L76" s="1"/>
      <c r="M76" s="6" t="s">
        <v>98</v>
      </c>
    </row>
    <row r="77" spans="1:13" s="48" customFormat="1" ht="84.75" customHeight="1">
      <c r="A77" s="63">
        <v>19</v>
      </c>
      <c r="B77" s="74" t="s">
        <v>189</v>
      </c>
      <c r="C77" s="81">
        <v>51</v>
      </c>
      <c r="D77" s="66" t="s">
        <v>186</v>
      </c>
      <c r="E77" s="67">
        <v>1</v>
      </c>
      <c r="F77" s="68" t="s">
        <v>47</v>
      </c>
      <c r="G77" s="69">
        <v>20</v>
      </c>
      <c r="H77" s="70">
        <v>50.3</v>
      </c>
      <c r="I77" s="100">
        <f>G77*H77</f>
        <v>1006</v>
      </c>
      <c r="J77" s="72"/>
      <c r="K77" s="73"/>
      <c r="M77" s="66" t="s">
        <v>190</v>
      </c>
    </row>
    <row r="78" spans="1:13" s="48" customFormat="1" ht="49.5" customHeight="1">
      <c r="A78" s="63">
        <v>20</v>
      </c>
      <c r="B78" s="75" t="s">
        <v>252</v>
      </c>
      <c r="C78" s="65">
        <v>52</v>
      </c>
      <c r="D78" s="66" t="s">
        <v>87</v>
      </c>
      <c r="E78" s="67">
        <v>1</v>
      </c>
      <c r="F78" s="68" t="s">
        <v>31</v>
      </c>
      <c r="G78" s="69">
        <v>500</v>
      </c>
      <c r="H78" s="70">
        <v>2.8</v>
      </c>
      <c r="I78" s="100">
        <f>G78*H78</f>
        <v>1400</v>
      </c>
      <c r="J78" s="72"/>
      <c r="K78" s="73"/>
      <c r="L78" s="1"/>
      <c r="M78" s="6" t="s">
        <v>253</v>
      </c>
    </row>
    <row r="79" spans="1:13" s="48" customFormat="1" ht="49.5" customHeight="1">
      <c r="A79" s="63">
        <v>21</v>
      </c>
      <c r="B79" s="74" t="s">
        <v>254</v>
      </c>
      <c r="C79" s="65">
        <v>53</v>
      </c>
      <c r="D79" s="66" t="s">
        <v>256</v>
      </c>
      <c r="E79" s="67">
        <v>1</v>
      </c>
      <c r="F79" s="68" t="s">
        <v>31</v>
      </c>
      <c r="G79" s="69">
        <v>100</v>
      </c>
      <c r="H79" s="70">
        <v>5.2</v>
      </c>
      <c r="I79" s="100">
        <f>G79*H79</f>
        <v>520</v>
      </c>
      <c r="J79" s="72"/>
      <c r="K79" s="73"/>
      <c r="L79" s="1"/>
      <c r="M79" s="6" t="s">
        <v>255</v>
      </c>
    </row>
    <row r="80" spans="1:13" s="48" customFormat="1" ht="69.75" customHeight="1">
      <c r="A80" s="63">
        <v>22</v>
      </c>
      <c r="B80" s="74" t="s">
        <v>257</v>
      </c>
      <c r="C80" s="65">
        <v>54</v>
      </c>
      <c r="D80" s="66" t="s">
        <v>258</v>
      </c>
      <c r="E80" s="67">
        <v>1</v>
      </c>
      <c r="F80" s="68" t="s">
        <v>31</v>
      </c>
      <c r="G80" s="69">
        <v>100</v>
      </c>
      <c r="H80" s="70">
        <v>4.6</v>
      </c>
      <c r="I80" s="100">
        <f>G80*H80</f>
        <v>459.99999999999994</v>
      </c>
      <c r="J80" s="72"/>
      <c r="K80" s="73"/>
      <c r="L80" s="1"/>
      <c r="M80" s="6" t="s">
        <v>259</v>
      </c>
    </row>
    <row r="81" spans="1:13" s="48" customFormat="1" ht="19.5" customHeight="1">
      <c r="A81" s="63"/>
      <c r="B81" s="168" t="s">
        <v>191</v>
      </c>
      <c r="C81" s="169"/>
      <c r="D81" s="169"/>
      <c r="E81" s="67"/>
      <c r="F81" s="68"/>
      <c r="G81" s="69"/>
      <c r="H81" s="70"/>
      <c r="I81" s="100">
        <f>SUM(I75:I80)</f>
        <v>107463.2</v>
      </c>
      <c r="J81" s="114">
        <f>I81</f>
        <v>107463.2</v>
      </c>
      <c r="K81" s="73"/>
      <c r="M81" s="66"/>
    </row>
    <row r="82" spans="1:13" s="48" customFormat="1" ht="19.5" customHeight="1">
      <c r="A82" s="107"/>
      <c r="B82" s="108" t="s">
        <v>192</v>
      </c>
      <c r="C82" s="109"/>
      <c r="D82" s="109"/>
      <c r="E82" s="110"/>
      <c r="F82" s="110"/>
      <c r="G82" s="111"/>
      <c r="H82" s="112"/>
      <c r="I82" s="112"/>
      <c r="J82" s="113"/>
      <c r="K82" s="73"/>
      <c r="M82" s="66"/>
    </row>
    <row r="83" spans="1:13" ht="124.5" customHeight="1">
      <c r="A83" s="63">
        <v>1</v>
      </c>
      <c r="B83" s="75" t="s">
        <v>264</v>
      </c>
      <c r="C83" s="65">
        <v>55</v>
      </c>
      <c r="D83" s="66" t="s">
        <v>25</v>
      </c>
      <c r="E83" s="67">
        <v>1</v>
      </c>
      <c r="F83" s="68" t="s">
        <v>47</v>
      </c>
      <c r="G83" s="69">
        <v>1500</v>
      </c>
      <c r="H83" s="70">
        <v>11.6</v>
      </c>
      <c r="I83" s="102">
        <f aca="true" t="shared" si="5" ref="I83:I90">G83*H83</f>
        <v>17400</v>
      </c>
      <c r="J83" s="72"/>
      <c r="K83" s="73"/>
      <c r="M83" s="6" t="s">
        <v>26</v>
      </c>
    </row>
    <row r="84" spans="1:13" ht="136.5" customHeight="1">
      <c r="A84" s="63">
        <v>2</v>
      </c>
      <c r="B84" s="75" t="s">
        <v>266</v>
      </c>
      <c r="C84" s="65">
        <v>56</v>
      </c>
      <c r="D84" s="66" t="s">
        <v>25</v>
      </c>
      <c r="E84" s="67">
        <v>1</v>
      </c>
      <c r="F84" s="68" t="s">
        <v>47</v>
      </c>
      <c r="G84" s="69">
        <v>500</v>
      </c>
      <c r="H84" s="70">
        <v>9.8</v>
      </c>
      <c r="I84" s="102">
        <f t="shared" si="5"/>
        <v>4900</v>
      </c>
      <c r="J84" s="72"/>
      <c r="K84" s="73"/>
      <c r="M84" s="6" t="s">
        <v>265</v>
      </c>
    </row>
    <row r="85" spans="1:13" ht="39.75" customHeight="1">
      <c r="A85" s="63">
        <v>3</v>
      </c>
      <c r="B85" s="75" t="s">
        <v>267</v>
      </c>
      <c r="C85" s="65">
        <v>57</v>
      </c>
      <c r="D85" s="66" t="s">
        <v>23</v>
      </c>
      <c r="E85" s="67">
        <v>1</v>
      </c>
      <c r="F85" s="68" t="s">
        <v>47</v>
      </c>
      <c r="G85" s="69">
        <v>2000</v>
      </c>
      <c r="H85" s="70">
        <v>1.8</v>
      </c>
      <c r="I85" s="102">
        <f t="shared" si="5"/>
        <v>3600</v>
      </c>
      <c r="J85" s="72"/>
      <c r="K85" s="73"/>
      <c r="M85" s="6" t="s">
        <v>268</v>
      </c>
    </row>
    <row r="86" spans="1:13" ht="39.75" customHeight="1">
      <c r="A86" s="63">
        <v>4</v>
      </c>
      <c r="B86" s="75" t="s">
        <v>269</v>
      </c>
      <c r="C86" s="65">
        <v>58</v>
      </c>
      <c r="D86" s="66" t="s">
        <v>27</v>
      </c>
      <c r="E86" s="67">
        <v>1</v>
      </c>
      <c r="F86" s="68" t="s">
        <v>47</v>
      </c>
      <c r="G86" s="69">
        <v>1500</v>
      </c>
      <c r="H86" s="70">
        <v>0.6</v>
      </c>
      <c r="I86" s="102">
        <f t="shared" si="5"/>
        <v>900</v>
      </c>
      <c r="J86" s="72"/>
      <c r="K86" s="73"/>
      <c r="M86" s="6" t="s">
        <v>28</v>
      </c>
    </row>
    <row r="87" spans="1:13" ht="39.75" customHeight="1">
      <c r="A87" s="63">
        <v>5</v>
      </c>
      <c r="B87" s="74" t="s">
        <v>109</v>
      </c>
      <c r="C87" s="65">
        <v>59</v>
      </c>
      <c r="D87" s="66" t="s">
        <v>162</v>
      </c>
      <c r="E87" s="67">
        <v>1</v>
      </c>
      <c r="F87" s="68" t="s">
        <v>47</v>
      </c>
      <c r="G87" s="69">
        <v>490</v>
      </c>
      <c r="H87" s="70">
        <v>50</v>
      </c>
      <c r="I87" s="100">
        <f t="shared" si="5"/>
        <v>24500</v>
      </c>
      <c r="J87" s="72"/>
      <c r="K87" s="73"/>
      <c r="M87" s="6" t="s">
        <v>110</v>
      </c>
    </row>
    <row r="88" spans="1:13" ht="94.5" customHeight="1">
      <c r="A88" s="156">
        <v>6</v>
      </c>
      <c r="B88" s="157" t="s">
        <v>270</v>
      </c>
      <c r="C88" s="65">
        <v>60</v>
      </c>
      <c r="D88" s="66" t="s">
        <v>271</v>
      </c>
      <c r="E88" s="67">
        <v>1</v>
      </c>
      <c r="F88" s="68" t="s">
        <v>47</v>
      </c>
      <c r="G88" s="69">
        <v>500</v>
      </c>
      <c r="H88" s="70">
        <v>9.8</v>
      </c>
      <c r="I88" s="100">
        <f t="shared" si="5"/>
        <v>4900</v>
      </c>
      <c r="J88" s="72"/>
      <c r="K88" s="73"/>
      <c r="M88" s="6" t="s">
        <v>272</v>
      </c>
    </row>
    <row r="89" spans="1:13" ht="39.75" customHeight="1">
      <c r="A89" s="63">
        <v>7</v>
      </c>
      <c r="B89" s="75" t="s">
        <v>193</v>
      </c>
      <c r="C89" s="65">
        <v>61</v>
      </c>
      <c r="D89" s="66" t="s">
        <v>194</v>
      </c>
      <c r="E89" s="67">
        <v>1</v>
      </c>
      <c r="F89" s="68" t="s">
        <v>140</v>
      </c>
      <c r="G89" s="69">
        <v>5.5</v>
      </c>
      <c r="H89" s="70">
        <v>20.8</v>
      </c>
      <c r="I89" s="102">
        <f t="shared" si="5"/>
        <v>114.4</v>
      </c>
      <c r="J89" s="72"/>
      <c r="K89" s="73"/>
      <c r="M89" s="6" t="s">
        <v>195</v>
      </c>
    </row>
    <row r="90" spans="1:13" ht="39.75" customHeight="1">
      <c r="A90" s="63">
        <v>8</v>
      </c>
      <c r="B90" s="75" t="s">
        <v>242</v>
      </c>
      <c r="C90" s="65">
        <v>62</v>
      </c>
      <c r="D90" s="66" t="s">
        <v>90</v>
      </c>
      <c r="E90" s="67">
        <v>1</v>
      </c>
      <c r="F90" s="68" t="s">
        <v>47</v>
      </c>
      <c r="G90" s="69">
        <v>42</v>
      </c>
      <c r="H90" s="70">
        <v>200</v>
      </c>
      <c r="I90" s="102">
        <f t="shared" si="5"/>
        <v>8400</v>
      </c>
      <c r="J90" s="72"/>
      <c r="K90" s="73"/>
      <c r="M90" s="6" t="s">
        <v>89</v>
      </c>
    </row>
    <row r="91" spans="1:13" ht="39.75" customHeight="1" thickBot="1">
      <c r="A91" s="172" t="s">
        <v>43</v>
      </c>
      <c r="B91" s="173"/>
      <c r="C91" s="173"/>
      <c r="D91" s="116"/>
      <c r="E91" s="117"/>
      <c r="F91" s="118"/>
      <c r="G91" s="119"/>
      <c r="H91" s="120"/>
      <c r="I91" s="121">
        <f>SUM(I83:I90)</f>
        <v>64714.4</v>
      </c>
      <c r="J91" s="130">
        <f>SUM(J75:J90)</f>
        <v>291044.1</v>
      </c>
      <c r="K91" s="73"/>
      <c r="M91" s="6"/>
    </row>
    <row r="92" spans="1:13" ht="28.5" customHeight="1">
      <c r="A92" s="43" t="s">
        <v>14</v>
      </c>
      <c r="B92" s="44" t="s">
        <v>7</v>
      </c>
      <c r="C92" s="44" t="s">
        <v>9</v>
      </c>
      <c r="D92" s="174" t="s">
        <v>5</v>
      </c>
      <c r="E92" s="175"/>
      <c r="F92" s="45" t="s">
        <v>8</v>
      </c>
      <c r="G92" s="46" t="s">
        <v>0</v>
      </c>
      <c r="H92" s="47" t="s">
        <v>1</v>
      </c>
      <c r="I92" s="170" t="s">
        <v>12</v>
      </c>
      <c r="J92" s="171"/>
      <c r="K92" s="80"/>
      <c r="L92" s="10"/>
      <c r="M92" s="6"/>
    </row>
    <row r="93" spans="1:13" ht="28.5" customHeight="1">
      <c r="A93" s="49"/>
      <c r="B93" s="50"/>
      <c r="C93" s="50"/>
      <c r="D93" s="176"/>
      <c r="E93" s="176"/>
      <c r="F93" s="52"/>
      <c r="G93" s="53"/>
      <c r="H93" s="54" t="s">
        <v>13</v>
      </c>
      <c r="I93" s="54" t="s">
        <v>11</v>
      </c>
      <c r="J93" s="55" t="s">
        <v>10</v>
      </c>
      <c r="K93" s="80"/>
      <c r="L93" s="10"/>
      <c r="M93" s="6"/>
    </row>
    <row r="94" spans="1:13" ht="19.5" customHeight="1">
      <c r="A94" s="177" t="s">
        <v>44</v>
      </c>
      <c r="B94" s="178"/>
      <c r="C94" s="178"/>
      <c r="D94" s="66"/>
      <c r="E94" s="67"/>
      <c r="F94" s="68"/>
      <c r="G94" s="69"/>
      <c r="H94" s="70"/>
      <c r="I94" s="100">
        <f>I91</f>
        <v>64714.4</v>
      </c>
      <c r="J94" s="114">
        <f>J91</f>
        <v>291044.1</v>
      </c>
      <c r="K94" s="80"/>
      <c r="L94" s="10"/>
      <c r="M94" s="6"/>
    </row>
    <row r="95" spans="1:13" ht="84">
      <c r="A95" s="63">
        <v>9</v>
      </c>
      <c r="B95" s="74" t="s">
        <v>104</v>
      </c>
      <c r="C95" s="65">
        <v>63</v>
      </c>
      <c r="D95" s="66" t="s">
        <v>23</v>
      </c>
      <c r="E95" s="67">
        <v>1</v>
      </c>
      <c r="F95" s="68" t="s">
        <v>47</v>
      </c>
      <c r="G95" s="69">
        <v>150</v>
      </c>
      <c r="H95" s="70">
        <v>2.9</v>
      </c>
      <c r="I95" s="102">
        <f>G95*H95</f>
        <v>435</v>
      </c>
      <c r="J95" s="72"/>
      <c r="K95" s="73"/>
      <c r="M95" s="6" t="s">
        <v>105</v>
      </c>
    </row>
    <row r="96" spans="1:13" ht="66.75" customHeight="1">
      <c r="A96" s="63">
        <v>10</v>
      </c>
      <c r="B96" s="74" t="s">
        <v>106</v>
      </c>
      <c r="C96" s="65">
        <v>64</v>
      </c>
      <c r="D96" s="66" t="s">
        <v>107</v>
      </c>
      <c r="E96" s="67">
        <v>1</v>
      </c>
      <c r="F96" s="68" t="s">
        <v>47</v>
      </c>
      <c r="G96" s="69">
        <v>150</v>
      </c>
      <c r="H96" s="70">
        <v>7</v>
      </c>
      <c r="I96" s="102">
        <f>G96*H96</f>
        <v>1050</v>
      </c>
      <c r="J96" s="72"/>
      <c r="K96" s="73"/>
      <c r="M96" s="6" t="s">
        <v>108</v>
      </c>
    </row>
    <row r="97" spans="1:13" ht="39.75" customHeight="1">
      <c r="A97" s="63">
        <v>11</v>
      </c>
      <c r="B97" s="74" t="s">
        <v>273</v>
      </c>
      <c r="C97" s="65">
        <v>65</v>
      </c>
      <c r="D97" s="66" t="s">
        <v>274</v>
      </c>
      <c r="E97" s="67">
        <v>1</v>
      </c>
      <c r="F97" s="68" t="s">
        <v>47</v>
      </c>
      <c r="G97" s="69">
        <v>4.5</v>
      </c>
      <c r="H97" s="70">
        <v>265</v>
      </c>
      <c r="I97" s="102">
        <f>G97*H97</f>
        <v>1192.5</v>
      </c>
      <c r="J97" s="72"/>
      <c r="K97" s="73"/>
      <c r="M97" s="6" t="s">
        <v>275</v>
      </c>
    </row>
    <row r="98" spans="1:13" ht="39.75" customHeight="1">
      <c r="A98" s="63">
        <v>12</v>
      </c>
      <c r="B98" s="74" t="s">
        <v>276</v>
      </c>
      <c r="C98" s="65">
        <v>66</v>
      </c>
      <c r="D98" s="66" t="s">
        <v>274</v>
      </c>
      <c r="E98" s="67">
        <v>1</v>
      </c>
      <c r="F98" s="68" t="s">
        <v>47</v>
      </c>
      <c r="G98" s="69">
        <v>2.5</v>
      </c>
      <c r="H98" s="70">
        <v>226</v>
      </c>
      <c r="I98" s="102">
        <f>G98*H98</f>
        <v>565</v>
      </c>
      <c r="J98" s="72"/>
      <c r="K98" s="73"/>
      <c r="M98" s="6" t="s">
        <v>277</v>
      </c>
    </row>
    <row r="99" spans="1:13" ht="49.5" customHeight="1">
      <c r="A99" s="63">
        <v>13</v>
      </c>
      <c r="B99" s="74" t="s">
        <v>278</v>
      </c>
      <c r="C99" s="65">
        <v>67</v>
      </c>
      <c r="D99" s="66" t="s">
        <v>274</v>
      </c>
      <c r="E99" s="67">
        <v>1</v>
      </c>
      <c r="F99" s="68" t="s">
        <v>117</v>
      </c>
      <c r="G99" s="69">
        <v>2</v>
      </c>
      <c r="H99" s="70">
        <v>33.2</v>
      </c>
      <c r="I99" s="102">
        <f>G99*H99</f>
        <v>66.4</v>
      </c>
      <c r="J99" s="72"/>
      <c r="K99" s="73"/>
      <c r="M99" s="6" t="s">
        <v>279</v>
      </c>
    </row>
    <row r="100" spans="1:22" ht="19.5" customHeight="1">
      <c r="A100" s="63"/>
      <c r="B100" s="168" t="s">
        <v>196</v>
      </c>
      <c r="C100" s="169"/>
      <c r="D100" s="169"/>
      <c r="E100" s="67"/>
      <c r="F100" s="68"/>
      <c r="G100" s="69"/>
      <c r="H100" s="70"/>
      <c r="I100" s="100">
        <f>SUM(I94:I99)</f>
        <v>68023.29999999999</v>
      </c>
      <c r="J100" s="114">
        <f>I100</f>
        <v>68023.29999999999</v>
      </c>
      <c r="K100" s="73"/>
      <c r="M100" s="6"/>
      <c r="N100" s="11"/>
      <c r="O100" s="12"/>
      <c r="P100" s="15"/>
      <c r="Q100" s="13"/>
      <c r="R100" s="14"/>
      <c r="S100" s="12"/>
      <c r="T100" s="5"/>
      <c r="V100" s="7"/>
    </row>
    <row r="101" spans="1:22" ht="30" customHeight="1">
      <c r="A101" s="131"/>
      <c r="B101" s="182" t="s">
        <v>197</v>
      </c>
      <c r="C101" s="183"/>
      <c r="D101" s="183"/>
      <c r="E101" s="132"/>
      <c r="F101" s="133"/>
      <c r="G101" s="134"/>
      <c r="H101" s="135"/>
      <c r="I101" s="136"/>
      <c r="J101" s="137">
        <f>SUM(J94:J100)</f>
        <v>359067.39999999997</v>
      </c>
      <c r="K101" s="73"/>
      <c r="M101" s="129"/>
      <c r="N101" s="11"/>
      <c r="O101" s="12"/>
      <c r="P101" s="15"/>
      <c r="Q101" s="13"/>
      <c r="R101" s="14"/>
      <c r="S101" s="12"/>
      <c r="T101" s="5"/>
      <c r="V101" s="7"/>
    </row>
    <row r="102" spans="1:13" ht="13.5">
      <c r="A102" s="63"/>
      <c r="B102" s="74"/>
      <c r="C102" s="81"/>
      <c r="D102" s="66"/>
      <c r="E102" s="67"/>
      <c r="F102" s="68"/>
      <c r="G102" s="69"/>
      <c r="H102" s="70"/>
      <c r="I102" s="100"/>
      <c r="J102" s="72"/>
      <c r="K102" s="73"/>
      <c r="M102" s="7"/>
    </row>
    <row r="103" spans="1:13" ht="19.5" customHeight="1">
      <c r="A103" s="56"/>
      <c r="B103" s="57" t="s">
        <v>198</v>
      </c>
      <c r="C103" s="58"/>
      <c r="D103" s="58"/>
      <c r="E103" s="59"/>
      <c r="F103" s="59"/>
      <c r="G103" s="60"/>
      <c r="H103" s="61"/>
      <c r="I103" s="61"/>
      <c r="J103" s="62"/>
      <c r="K103" s="48"/>
      <c r="M103" s="144"/>
    </row>
    <row r="104" spans="1:13" ht="48">
      <c r="A104" s="63">
        <v>1</v>
      </c>
      <c r="B104" s="74" t="s">
        <v>280</v>
      </c>
      <c r="C104" s="81">
        <v>68</v>
      </c>
      <c r="D104" s="66" t="s">
        <v>199</v>
      </c>
      <c r="E104" s="67">
        <v>1</v>
      </c>
      <c r="F104" s="68" t="s">
        <v>140</v>
      </c>
      <c r="G104" s="81">
        <v>100</v>
      </c>
      <c r="H104" s="81">
        <v>11.95</v>
      </c>
      <c r="I104" s="100">
        <f>G104*H104</f>
        <v>1195</v>
      </c>
      <c r="J104" s="72"/>
      <c r="K104" s="73"/>
      <c r="L104" s="48"/>
      <c r="M104" s="115"/>
    </row>
    <row r="105" spans="1:13" ht="48">
      <c r="A105" s="63">
        <v>2</v>
      </c>
      <c r="B105" s="74" t="s">
        <v>281</v>
      </c>
      <c r="C105" s="81">
        <f>C104+1</f>
        <v>69</v>
      </c>
      <c r="D105" s="66" t="s">
        <v>199</v>
      </c>
      <c r="E105" s="67">
        <v>1</v>
      </c>
      <c r="F105" s="68" t="s">
        <v>140</v>
      </c>
      <c r="G105" s="69">
        <v>20</v>
      </c>
      <c r="H105" s="70">
        <v>15.58</v>
      </c>
      <c r="I105" s="100">
        <f>G105*H105</f>
        <v>311.6</v>
      </c>
      <c r="J105" s="72"/>
      <c r="K105" s="73"/>
      <c r="M105" s="7"/>
    </row>
    <row r="106" spans="1:13" ht="60">
      <c r="A106" s="63">
        <v>3</v>
      </c>
      <c r="B106" s="74" t="s">
        <v>282</v>
      </c>
      <c r="C106" s="81">
        <f aca="true" t="shared" si="6" ref="C106:C113">C105+1</f>
        <v>70</v>
      </c>
      <c r="D106" s="66" t="s">
        <v>283</v>
      </c>
      <c r="E106" s="67">
        <v>1</v>
      </c>
      <c r="F106" s="68" t="s">
        <v>117</v>
      </c>
      <c r="G106" s="69">
        <v>1</v>
      </c>
      <c r="H106" s="70">
        <v>57.11</v>
      </c>
      <c r="I106" s="100">
        <f>G106*H106</f>
        <v>57.11</v>
      </c>
      <c r="J106" s="72"/>
      <c r="K106" s="73"/>
      <c r="M106" s="7"/>
    </row>
    <row r="107" spans="1:13" s="9" customFormat="1" ht="48">
      <c r="A107" s="63">
        <v>4</v>
      </c>
      <c r="B107" s="74" t="s">
        <v>284</v>
      </c>
      <c r="C107" s="81">
        <f t="shared" si="6"/>
        <v>71</v>
      </c>
      <c r="D107" s="66" t="s">
        <v>203</v>
      </c>
      <c r="E107" s="67">
        <v>1</v>
      </c>
      <c r="F107" s="68" t="s">
        <v>117</v>
      </c>
      <c r="G107" s="69">
        <v>1</v>
      </c>
      <c r="H107" s="70">
        <v>191.8</v>
      </c>
      <c r="I107" s="100">
        <f>G107*H107</f>
        <v>191.8</v>
      </c>
      <c r="J107" s="72"/>
      <c r="K107" s="103"/>
      <c r="M107" s="7"/>
    </row>
    <row r="108" spans="1:13" s="9" customFormat="1" ht="60">
      <c r="A108" s="63">
        <v>5</v>
      </c>
      <c r="B108" s="74" t="s">
        <v>200</v>
      </c>
      <c r="C108" s="81">
        <f t="shared" si="6"/>
        <v>72</v>
      </c>
      <c r="D108" s="66" t="s">
        <v>201</v>
      </c>
      <c r="E108" s="67">
        <v>1</v>
      </c>
      <c r="F108" s="68" t="s">
        <v>117</v>
      </c>
      <c r="G108" s="69">
        <v>1</v>
      </c>
      <c r="H108" s="70">
        <v>592.65</v>
      </c>
      <c r="I108" s="100">
        <f aca="true" t="shared" si="7" ref="I108:I113">G108*H108</f>
        <v>592.65</v>
      </c>
      <c r="J108" s="72"/>
      <c r="K108" s="103"/>
      <c r="M108" s="7"/>
    </row>
    <row r="109" spans="1:13" s="9" customFormat="1" ht="36">
      <c r="A109" s="63">
        <v>6</v>
      </c>
      <c r="B109" s="74" t="s">
        <v>285</v>
      </c>
      <c r="C109" s="81">
        <f t="shared" si="6"/>
        <v>73</v>
      </c>
      <c r="D109" s="66" t="s">
        <v>201</v>
      </c>
      <c r="E109" s="67">
        <v>1</v>
      </c>
      <c r="F109" s="68" t="s">
        <v>117</v>
      </c>
      <c r="G109" s="69">
        <v>8</v>
      </c>
      <c r="H109" s="70">
        <v>48.17</v>
      </c>
      <c r="I109" s="100">
        <f t="shared" si="7"/>
        <v>385.36</v>
      </c>
      <c r="J109" s="78"/>
      <c r="K109" s="103"/>
      <c r="M109" s="7"/>
    </row>
    <row r="110" spans="1:13" s="9" customFormat="1" ht="60">
      <c r="A110" s="63">
        <v>7</v>
      </c>
      <c r="B110" s="74" t="s">
        <v>243</v>
      </c>
      <c r="C110" s="81">
        <f t="shared" si="6"/>
        <v>74</v>
      </c>
      <c r="D110" s="66" t="s">
        <v>202</v>
      </c>
      <c r="E110" s="67">
        <v>1</v>
      </c>
      <c r="F110" s="68" t="s">
        <v>117</v>
      </c>
      <c r="G110" s="69">
        <v>1</v>
      </c>
      <c r="H110" s="70">
        <v>612.1</v>
      </c>
      <c r="I110" s="100">
        <f t="shared" si="7"/>
        <v>612.1</v>
      </c>
      <c r="J110" s="72"/>
      <c r="K110" s="103"/>
      <c r="M110" s="7"/>
    </row>
    <row r="111" spans="1:13" s="9" customFormat="1" ht="24">
      <c r="A111" s="63">
        <v>8</v>
      </c>
      <c r="B111" s="74" t="s">
        <v>286</v>
      </c>
      <c r="C111" s="81">
        <f t="shared" si="6"/>
        <v>75</v>
      </c>
      <c r="D111" s="66"/>
      <c r="E111" s="67">
        <v>1</v>
      </c>
      <c r="F111" s="68" t="s">
        <v>117</v>
      </c>
      <c r="G111" s="69">
        <v>1</v>
      </c>
      <c r="H111" s="70">
        <v>718</v>
      </c>
      <c r="I111" s="100">
        <f t="shared" si="7"/>
        <v>718</v>
      </c>
      <c r="J111" s="72"/>
      <c r="K111" s="103"/>
      <c r="M111" s="7"/>
    </row>
    <row r="112" spans="1:13" s="9" customFormat="1" ht="72">
      <c r="A112" s="63">
        <v>9</v>
      </c>
      <c r="B112" s="74" t="s">
        <v>287</v>
      </c>
      <c r="C112" s="81">
        <f t="shared" si="6"/>
        <v>76</v>
      </c>
      <c r="D112" s="66" t="s">
        <v>203</v>
      </c>
      <c r="E112" s="67">
        <v>1</v>
      </c>
      <c r="F112" s="68" t="s">
        <v>117</v>
      </c>
      <c r="G112" s="69">
        <v>1</v>
      </c>
      <c r="H112" s="70">
        <v>22500</v>
      </c>
      <c r="I112" s="100">
        <f t="shared" si="7"/>
        <v>22500</v>
      </c>
      <c r="J112" s="72"/>
      <c r="K112" s="103"/>
      <c r="M112" s="7"/>
    </row>
    <row r="113" spans="1:13" s="9" customFormat="1" ht="72">
      <c r="A113" s="63">
        <v>10</v>
      </c>
      <c r="B113" s="74" t="s">
        <v>288</v>
      </c>
      <c r="C113" s="81">
        <f t="shared" si="6"/>
        <v>77</v>
      </c>
      <c r="D113" s="66" t="s">
        <v>203</v>
      </c>
      <c r="E113" s="67">
        <v>1</v>
      </c>
      <c r="F113" s="68" t="s">
        <v>117</v>
      </c>
      <c r="G113" s="69">
        <v>6</v>
      </c>
      <c r="H113" s="70">
        <v>3800</v>
      </c>
      <c r="I113" s="100">
        <f t="shared" si="7"/>
        <v>22800</v>
      </c>
      <c r="J113" s="72"/>
      <c r="K113" s="103"/>
      <c r="M113" s="7"/>
    </row>
    <row r="114" spans="1:13" ht="19.5" customHeight="1" thickBot="1">
      <c r="A114" s="172" t="s">
        <v>43</v>
      </c>
      <c r="B114" s="173"/>
      <c r="C114" s="173"/>
      <c r="D114" s="116"/>
      <c r="E114" s="117"/>
      <c r="F114" s="118"/>
      <c r="G114" s="119"/>
      <c r="H114" s="120"/>
      <c r="I114" s="153">
        <f>SUM(I104:I113)</f>
        <v>49363.619999999995</v>
      </c>
      <c r="J114" s="130">
        <f>J101</f>
        <v>359067.39999999997</v>
      </c>
      <c r="K114" s="73"/>
      <c r="M114" s="7"/>
    </row>
    <row r="115" spans="1:13" ht="24">
      <c r="A115" s="43" t="s">
        <v>14</v>
      </c>
      <c r="B115" s="44" t="s">
        <v>7</v>
      </c>
      <c r="C115" s="44" t="s">
        <v>9</v>
      </c>
      <c r="D115" s="174" t="s">
        <v>5</v>
      </c>
      <c r="E115" s="175"/>
      <c r="F115" s="45" t="s">
        <v>8</v>
      </c>
      <c r="G115" s="46" t="s">
        <v>0</v>
      </c>
      <c r="H115" s="47" t="s">
        <v>1</v>
      </c>
      <c r="I115" s="180" t="s">
        <v>12</v>
      </c>
      <c r="J115" s="181"/>
      <c r="K115" s="73"/>
      <c r="M115" s="7"/>
    </row>
    <row r="116" spans="1:13" ht="13.5">
      <c r="A116" s="49"/>
      <c r="B116" s="50"/>
      <c r="C116" s="50"/>
      <c r="D116" s="176"/>
      <c r="E116" s="176"/>
      <c r="F116" s="52"/>
      <c r="G116" s="53"/>
      <c r="H116" s="54" t="s">
        <v>13</v>
      </c>
      <c r="I116" s="54" t="s">
        <v>11</v>
      </c>
      <c r="J116" s="55" t="s">
        <v>10</v>
      </c>
      <c r="K116" s="73"/>
      <c r="M116" s="7"/>
    </row>
    <row r="117" spans="1:13" ht="18" customHeight="1">
      <c r="A117" s="177" t="s">
        <v>44</v>
      </c>
      <c r="B117" s="178"/>
      <c r="C117" s="178"/>
      <c r="D117" s="66"/>
      <c r="E117" s="67"/>
      <c r="F117" s="68"/>
      <c r="G117" s="69"/>
      <c r="H117" s="70"/>
      <c r="I117" s="71">
        <f>I114</f>
        <v>49363.619999999995</v>
      </c>
      <c r="J117" s="114">
        <f>$J$114</f>
        <v>359067.39999999997</v>
      </c>
      <c r="K117" s="73"/>
      <c r="M117" s="7"/>
    </row>
    <row r="118" spans="1:13" s="9" customFormat="1" ht="72">
      <c r="A118" s="63">
        <v>11</v>
      </c>
      <c r="B118" s="74" t="s">
        <v>289</v>
      </c>
      <c r="C118" s="81">
        <f>C113+1</f>
        <v>78</v>
      </c>
      <c r="D118" s="66" t="s">
        <v>203</v>
      </c>
      <c r="E118" s="67">
        <v>1</v>
      </c>
      <c r="F118" s="68" t="s">
        <v>117</v>
      </c>
      <c r="G118" s="69">
        <v>3</v>
      </c>
      <c r="H118" s="70">
        <v>5500</v>
      </c>
      <c r="I118" s="100">
        <f>G118*H118</f>
        <v>16500</v>
      </c>
      <c r="J118" s="72"/>
      <c r="K118" s="103"/>
      <c r="M118" s="7"/>
    </row>
    <row r="119" spans="1:13" s="9" customFormat="1" ht="36">
      <c r="A119" s="63">
        <v>12</v>
      </c>
      <c r="B119" s="74" t="s">
        <v>204</v>
      </c>
      <c r="C119" s="81">
        <f>C118+1</f>
        <v>79</v>
      </c>
      <c r="D119" s="66" t="s">
        <v>206</v>
      </c>
      <c r="E119" s="67">
        <v>1</v>
      </c>
      <c r="F119" s="68" t="s">
        <v>117</v>
      </c>
      <c r="G119" s="69">
        <v>32</v>
      </c>
      <c r="H119" s="70">
        <v>44.44</v>
      </c>
      <c r="I119" s="100">
        <f>G119*H119</f>
        <v>1422.08</v>
      </c>
      <c r="J119" s="72"/>
      <c r="K119" s="103"/>
      <c r="M119" s="7"/>
    </row>
    <row r="120" spans="1:13" s="9" customFormat="1" ht="36">
      <c r="A120" s="63">
        <v>13</v>
      </c>
      <c r="B120" s="74" t="s">
        <v>205</v>
      </c>
      <c r="C120" s="81">
        <f aca="true" t="shared" si="8" ref="C120:C138">C119+1</f>
        <v>80</v>
      </c>
      <c r="D120" s="66" t="s">
        <v>206</v>
      </c>
      <c r="E120" s="67">
        <v>1</v>
      </c>
      <c r="F120" s="68" t="s">
        <v>117</v>
      </c>
      <c r="G120" s="69">
        <v>3</v>
      </c>
      <c r="H120" s="70">
        <v>80.28</v>
      </c>
      <c r="I120" s="100">
        <f>G120*H120</f>
        <v>240.84</v>
      </c>
      <c r="J120" s="72"/>
      <c r="K120" s="103"/>
      <c r="M120" s="7"/>
    </row>
    <row r="121" spans="1:13" s="9" customFormat="1" ht="39">
      <c r="A121" s="63">
        <v>14</v>
      </c>
      <c r="B121" s="161" t="s">
        <v>290</v>
      </c>
      <c r="C121" s="81">
        <f t="shared" si="8"/>
        <v>81</v>
      </c>
      <c r="D121" s="162" t="s">
        <v>291</v>
      </c>
      <c r="E121" s="67">
        <v>1</v>
      </c>
      <c r="F121" s="68" t="s">
        <v>292</v>
      </c>
      <c r="G121" s="69">
        <v>24</v>
      </c>
      <c r="H121" s="70">
        <v>50.59</v>
      </c>
      <c r="I121" s="100">
        <f>H121*G121</f>
        <v>1214.16</v>
      </c>
      <c r="J121" s="72"/>
      <c r="K121" s="103"/>
      <c r="M121" s="7"/>
    </row>
    <row r="122" spans="1:13" s="9" customFormat="1" ht="39">
      <c r="A122" s="63">
        <v>15</v>
      </c>
      <c r="B122" s="161" t="s">
        <v>293</v>
      </c>
      <c r="C122" s="81">
        <f t="shared" si="8"/>
        <v>82</v>
      </c>
      <c r="D122" s="162" t="s">
        <v>291</v>
      </c>
      <c r="E122" s="67">
        <v>1</v>
      </c>
      <c r="F122" s="68" t="s">
        <v>292</v>
      </c>
      <c r="G122" s="69">
        <v>30</v>
      </c>
      <c r="H122" s="70">
        <v>19.86</v>
      </c>
      <c r="I122" s="100">
        <f>H122*G122</f>
        <v>595.8</v>
      </c>
      <c r="J122" s="72"/>
      <c r="K122" s="103"/>
      <c r="M122" s="7"/>
    </row>
    <row r="123" spans="1:13" s="9" customFormat="1" ht="39" customHeight="1">
      <c r="A123" s="63">
        <v>16</v>
      </c>
      <c r="B123" s="161" t="s">
        <v>294</v>
      </c>
      <c r="C123" s="81">
        <f t="shared" si="8"/>
        <v>83</v>
      </c>
      <c r="D123" s="66" t="s">
        <v>295</v>
      </c>
      <c r="E123" s="67">
        <v>1</v>
      </c>
      <c r="F123" s="68" t="s">
        <v>140</v>
      </c>
      <c r="G123" s="69">
        <v>50</v>
      </c>
      <c r="H123" s="70">
        <v>19.33</v>
      </c>
      <c r="I123" s="100">
        <f>G123*H123</f>
        <v>966.4999999999999</v>
      </c>
      <c r="J123" s="72"/>
      <c r="K123" s="103"/>
      <c r="M123" s="7"/>
    </row>
    <row r="124" spans="1:13" s="9" customFormat="1" ht="63.75">
      <c r="A124" s="63">
        <v>17</v>
      </c>
      <c r="B124" s="163" t="s">
        <v>296</v>
      </c>
      <c r="C124" s="81">
        <f t="shared" si="8"/>
        <v>84</v>
      </c>
      <c r="D124" s="66" t="s">
        <v>297</v>
      </c>
      <c r="E124" s="67">
        <v>1</v>
      </c>
      <c r="F124" s="68" t="s">
        <v>117</v>
      </c>
      <c r="G124" s="69">
        <v>8</v>
      </c>
      <c r="H124" s="70">
        <v>1030.08</v>
      </c>
      <c r="I124" s="100">
        <f>G124*H124</f>
        <v>8240.64</v>
      </c>
      <c r="J124" s="72"/>
      <c r="K124" s="103"/>
      <c r="M124" s="7"/>
    </row>
    <row r="125" spans="1:13" s="9" customFormat="1" ht="31.5" customHeight="1">
      <c r="A125" s="63">
        <v>18</v>
      </c>
      <c r="B125" s="74" t="s">
        <v>320</v>
      </c>
      <c r="C125" s="81">
        <f t="shared" si="8"/>
        <v>85</v>
      </c>
      <c r="D125" s="66"/>
      <c r="E125" s="67">
        <v>1</v>
      </c>
      <c r="F125" s="68" t="s">
        <v>117</v>
      </c>
      <c r="G125" s="69">
        <v>1</v>
      </c>
      <c r="H125" s="70">
        <v>32000</v>
      </c>
      <c r="I125" s="100">
        <f>G125*H125</f>
        <v>32000</v>
      </c>
      <c r="J125" s="72"/>
      <c r="K125" s="103"/>
      <c r="M125" s="7"/>
    </row>
    <row r="126" spans="1:13" s="9" customFormat="1" ht="63.75">
      <c r="A126" s="63">
        <v>19</v>
      </c>
      <c r="B126" s="163" t="s">
        <v>298</v>
      </c>
      <c r="C126" s="81">
        <f t="shared" si="8"/>
        <v>86</v>
      </c>
      <c r="D126" s="162" t="s">
        <v>299</v>
      </c>
      <c r="E126" s="67">
        <v>1</v>
      </c>
      <c r="F126" s="68" t="s">
        <v>300</v>
      </c>
      <c r="G126" s="69">
        <v>10</v>
      </c>
      <c r="H126" s="70">
        <v>63.92</v>
      </c>
      <c r="I126" s="100">
        <f aca="true" t="shared" si="9" ref="I126:I133">H126*G126</f>
        <v>639.2</v>
      </c>
      <c r="J126" s="72"/>
      <c r="K126" s="103"/>
      <c r="M126" s="7"/>
    </row>
    <row r="127" spans="1:13" s="9" customFormat="1" ht="63.75">
      <c r="A127" s="63">
        <v>20</v>
      </c>
      <c r="B127" s="163" t="s">
        <v>301</v>
      </c>
      <c r="C127" s="81">
        <f t="shared" si="8"/>
        <v>87</v>
      </c>
      <c r="D127" s="162" t="s">
        <v>299</v>
      </c>
      <c r="E127" s="67">
        <v>1</v>
      </c>
      <c r="F127" s="68" t="s">
        <v>300</v>
      </c>
      <c r="G127" s="69">
        <v>10</v>
      </c>
      <c r="H127" s="70">
        <v>61.9</v>
      </c>
      <c r="I127" s="100">
        <f t="shared" si="9"/>
        <v>619</v>
      </c>
      <c r="J127" s="72"/>
      <c r="K127" s="103"/>
      <c r="M127" s="7"/>
    </row>
    <row r="128" spans="1:13" s="9" customFormat="1" ht="26.25">
      <c r="A128" s="63">
        <v>21</v>
      </c>
      <c r="B128" s="161" t="s">
        <v>302</v>
      </c>
      <c r="C128" s="81">
        <f t="shared" si="8"/>
        <v>88</v>
      </c>
      <c r="D128" s="162" t="s">
        <v>299</v>
      </c>
      <c r="E128" s="67">
        <v>1</v>
      </c>
      <c r="F128" s="68" t="s">
        <v>300</v>
      </c>
      <c r="G128" s="69">
        <v>10</v>
      </c>
      <c r="H128" s="70">
        <v>38.27</v>
      </c>
      <c r="I128" s="100">
        <f t="shared" si="9"/>
        <v>382.70000000000005</v>
      </c>
      <c r="J128" s="72"/>
      <c r="K128" s="103"/>
      <c r="M128" s="7"/>
    </row>
    <row r="129" spans="1:13" s="9" customFormat="1" ht="39">
      <c r="A129" s="63">
        <v>22</v>
      </c>
      <c r="B129" s="161" t="s">
        <v>303</v>
      </c>
      <c r="C129" s="81">
        <f t="shared" si="8"/>
        <v>89</v>
      </c>
      <c r="D129" s="162" t="s">
        <v>299</v>
      </c>
      <c r="E129" s="67">
        <v>1</v>
      </c>
      <c r="F129" s="68" t="s">
        <v>300</v>
      </c>
      <c r="G129" s="69">
        <v>10</v>
      </c>
      <c r="H129" s="70">
        <v>29.47</v>
      </c>
      <c r="I129" s="100">
        <f t="shared" si="9"/>
        <v>294.7</v>
      </c>
      <c r="J129" s="72"/>
      <c r="K129" s="103"/>
      <c r="M129" s="7"/>
    </row>
    <row r="130" spans="1:13" s="9" customFormat="1" ht="26.25">
      <c r="A130" s="63">
        <v>23</v>
      </c>
      <c r="B130" s="161" t="s">
        <v>304</v>
      </c>
      <c r="C130" s="81">
        <f t="shared" si="8"/>
        <v>90</v>
      </c>
      <c r="D130" s="162" t="s">
        <v>299</v>
      </c>
      <c r="E130" s="67">
        <v>1</v>
      </c>
      <c r="F130" s="68" t="s">
        <v>300</v>
      </c>
      <c r="G130" s="69">
        <v>10</v>
      </c>
      <c r="H130" s="70">
        <v>45.97</v>
      </c>
      <c r="I130" s="100">
        <f t="shared" si="9"/>
        <v>459.7</v>
      </c>
      <c r="J130" s="72"/>
      <c r="K130" s="103"/>
      <c r="M130" s="7"/>
    </row>
    <row r="131" spans="1:13" s="9" customFormat="1" ht="39">
      <c r="A131" s="63">
        <v>24</v>
      </c>
      <c r="B131" s="161" t="s">
        <v>305</v>
      </c>
      <c r="C131" s="81">
        <f t="shared" si="8"/>
        <v>91</v>
      </c>
      <c r="D131" s="162" t="s">
        <v>306</v>
      </c>
      <c r="E131" s="67">
        <v>1</v>
      </c>
      <c r="F131" s="68" t="s">
        <v>300</v>
      </c>
      <c r="G131" s="69">
        <v>10</v>
      </c>
      <c r="H131" s="70">
        <v>788.52</v>
      </c>
      <c r="I131" s="100">
        <f t="shared" si="9"/>
        <v>7885.2</v>
      </c>
      <c r="J131" s="164"/>
      <c r="K131" s="103"/>
      <c r="M131" s="7"/>
    </row>
    <row r="132" spans="1:13" s="9" customFormat="1" ht="26.25">
      <c r="A132" s="63">
        <v>25</v>
      </c>
      <c r="B132" s="161" t="s">
        <v>307</v>
      </c>
      <c r="C132" s="81">
        <f t="shared" si="8"/>
        <v>92</v>
      </c>
      <c r="D132" s="162" t="s">
        <v>308</v>
      </c>
      <c r="E132" s="67">
        <v>1</v>
      </c>
      <c r="F132" s="68" t="s">
        <v>300</v>
      </c>
      <c r="G132" s="69">
        <v>10</v>
      </c>
      <c r="H132" s="70">
        <v>51.04</v>
      </c>
      <c r="I132" s="100">
        <f t="shared" si="9"/>
        <v>510.4</v>
      </c>
      <c r="J132" s="164"/>
      <c r="K132" s="103"/>
      <c r="M132" s="7"/>
    </row>
    <row r="133" spans="1:13" s="9" customFormat="1" ht="26.25">
      <c r="A133" s="63">
        <v>26</v>
      </c>
      <c r="B133" s="161" t="s">
        <v>309</v>
      </c>
      <c r="C133" s="81">
        <f t="shared" si="8"/>
        <v>93</v>
      </c>
      <c r="D133" s="162" t="s">
        <v>299</v>
      </c>
      <c r="E133" s="67">
        <v>1</v>
      </c>
      <c r="F133" s="68" t="s">
        <v>300</v>
      </c>
      <c r="G133" s="69">
        <v>10</v>
      </c>
      <c r="H133" s="70">
        <v>28.69</v>
      </c>
      <c r="I133" s="100">
        <f t="shared" si="9"/>
        <v>286.90000000000003</v>
      </c>
      <c r="J133" s="164"/>
      <c r="K133" s="103"/>
      <c r="M133" s="7"/>
    </row>
    <row r="134" spans="1:13" s="9" customFormat="1" ht="51.75">
      <c r="A134" s="63">
        <v>27</v>
      </c>
      <c r="B134" s="161" t="s">
        <v>310</v>
      </c>
      <c r="C134" s="81">
        <f t="shared" si="8"/>
        <v>94</v>
      </c>
      <c r="D134" s="165" t="s">
        <v>311</v>
      </c>
      <c r="E134" s="67">
        <v>1</v>
      </c>
      <c r="F134" s="68" t="s">
        <v>312</v>
      </c>
      <c r="G134" s="69">
        <v>800</v>
      </c>
      <c r="H134" s="70">
        <v>8.9</v>
      </c>
      <c r="I134" s="100">
        <f>ROUND(G134*H134,2)</f>
        <v>7120</v>
      </c>
      <c r="J134" s="164"/>
      <c r="K134" s="103"/>
      <c r="M134" s="7"/>
    </row>
    <row r="135" spans="1:13" s="9" customFormat="1" ht="51.75">
      <c r="A135" s="63">
        <v>28</v>
      </c>
      <c r="B135" s="161" t="s">
        <v>313</v>
      </c>
      <c r="C135" s="81">
        <f t="shared" si="8"/>
        <v>95</v>
      </c>
      <c r="D135" s="165" t="s">
        <v>314</v>
      </c>
      <c r="E135" s="67">
        <v>1</v>
      </c>
      <c r="F135" s="68" t="s">
        <v>140</v>
      </c>
      <c r="G135" s="69">
        <v>80</v>
      </c>
      <c r="H135" s="70">
        <v>12.43</v>
      </c>
      <c r="I135" s="100">
        <f>ROUND(G135*H135,2)</f>
        <v>994.4</v>
      </c>
      <c r="J135" s="164"/>
      <c r="K135" s="103"/>
      <c r="M135" s="7"/>
    </row>
    <row r="136" spans="1:13" s="9" customFormat="1" ht="51.75">
      <c r="A136" s="63">
        <v>29</v>
      </c>
      <c r="B136" s="161" t="s">
        <v>315</v>
      </c>
      <c r="C136" s="81">
        <f t="shared" si="8"/>
        <v>96</v>
      </c>
      <c r="D136" s="165" t="s">
        <v>314</v>
      </c>
      <c r="E136" s="67">
        <v>1</v>
      </c>
      <c r="F136" s="68" t="s">
        <v>140</v>
      </c>
      <c r="G136" s="69">
        <v>140</v>
      </c>
      <c r="H136" s="70">
        <v>14.4</v>
      </c>
      <c r="I136" s="100">
        <f>ROUND(G136*H136,2)</f>
        <v>2016</v>
      </c>
      <c r="J136" s="164"/>
      <c r="K136" s="103"/>
      <c r="M136" s="7"/>
    </row>
    <row r="137" spans="1:13" s="9" customFormat="1" ht="51.75">
      <c r="A137" s="63">
        <v>30</v>
      </c>
      <c r="B137" s="161" t="s">
        <v>316</v>
      </c>
      <c r="C137" s="81">
        <f t="shared" si="8"/>
        <v>97</v>
      </c>
      <c r="D137" s="165" t="s">
        <v>314</v>
      </c>
      <c r="E137" s="67">
        <v>1</v>
      </c>
      <c r="F137" s="68" t="s">
        <v>140</v>
      </c>
      <c r="G137" s="69">
        <v>20</v>
      </c>
      <c r="H137" s="70">
        <v>16.6</v>
      </c>
      <c r="I137" s="100">
        <f>ROUND(G137*H137,2)</f>
        <v>332</v>
      </c>
      <c r="J137" s="164"/>
      <c r="K137" s="103"/>
      <c r="M137" s="7"/>
    </row>
    <row r="138" spans="1:13" s="9" customFormat="1" ht="60">
      <c r="A138" s="156">
        <v>31</v>
      </c>
      <c r="B138" s="74" t="s">
        <v>207</v>
      </c>
      <c r="C138" s="81">
        <f t="shared" si="8"/>
        <v>98</v>
      </c>
      <c r="D138" s="66" t="s">
        <v>208</v>
      </c>
      <c r="E138" s="67">
        <v>1</v>
      </c>
      <c r="F138" s="68" t="s">
        <v>117</v>
      </c>
      <c r="G138" s="69">
        <v>2</v>
      </c>
      <c r="H138" s="70">
        <v>2329.47</v>
      </c>
      <c r="I138" s="100">
        <f>G138*H138</f>
        <v>4658.94</v>
      </c>
      <c r="J138" s="164"/>
      <c r="K138" s="103"/>
      <c r="M138" s="7"/>
    </row>
    <row r="139" spans="1:13" ht="21.75" customHeight="1" thickBot="1">
      <c r="A139" s="172" t="s">
        <v>43</v>
      </c>
      <c r="B139" s="173"/>
      <c r="C139" s="173"/>
      <c r="D139" s="116"/>
      <c r="E139" s="117"/>
      <c r="F139" s="118"/>
      <c r="G139" s="119"/>
      <c r="H139" s="120"/>
      <c r="I139" s="121">
        <f>SUM(I117:I138)</f>
        <v>136742.77999999997</v>
      </c>
      <c r="J139" s="130">
        <f>SUM(J117:J130)</f>
        <v>359067.39999999997</v>
      </c>
      <c r="K139" s="73"/>
      <c r="M139" s="7"/>
    </row>
    <row r="140" spans="1:13" ht="24">
      <c r="A140" s="43" t="s">
        <v>14</v>
      </c>
      <c r="B140" s="44" t="s">
        <v>7</v>
      </c>
      <c r="C140" s="44" t="s">
        <v>9</v>
      </c>
      <c r="D140" s="174" t="s">
        <v>5</v>
      </c>
      <c r="E140" s="175"/>
      <c r="F140" s="45" t="s">
        <v>8</v>
      </c>
      <c r="G140" s="46" t="s">
        <v>0</v>
      </c>
      <c r="H140" s="47" t="s">
        <v>1</v>
      </c>
      <c r="I140" s="180" t="s">
        <v>12</v>
      </c>
      <c r="J140" s="181"/>
      <c r="K140" s="73"/>
      <c r="M140" s="7"/>
    </row>
    <row r="141" spans="1:13" ht="13.5">
      <c r="A141" s="49"/>
      <c r="B141" s="50"/>
      <c r="C141" s="50"/>
      <c r="D141" s="176"/>
      <c r="E141" s="176"/>
      <c r="F141" s="52"/>
      <c r="G141" s="53"/>
      <c r="H141" s="54" t="s">
        <v>13</v>
      </c>
      <c r="I141" s="54" t="s">
        <v>11</v>
      </c>
      <c r="J141" s="55" t="s">
        <v>10</v>
      </c>
      <c r="K141" s="73"/>
      <c r="M141" s="7"/>
    </row>
    <row r="142" spans="1:13" ht="20.25" customHeight="1">
      <c r="A142" s="177" t="s">
        <v>44</v>
      </c>
      <c r="B142" s="178"/>
      <c r="C142" s="178"/>
      <c r="D142" s="66"/>
      <c r="E142" s="67"/>
      <c r="F142" s="68"/>
      <c r="G142" s="69"/>
      <c r="H142" s="70"/>
      <c r="I142" s="100">
        <f>I139</f>
        <v>136742.77999999997</v>
      </c>
      <c r="J142" s="114">
        <f>J139</f>
        <v>359067.39999999997</v>
      </c>
      <c r="K142" s="73"/>
      <c r="M142" s="7"/>
    </row>
    <row r="143" spans="1:13" s="9" customFormat="1" ht="72">
      <c r="A143" s="156">
        <v>32</v>
      </c>
      <c r="B143" s="74" t="s">
        <v>209</v>
      </c>
      <c r="C143" s="81">
        <f>C138+1</f>
        <v>99</v>
      </c>
      <c r="D143" s="66" t="s">
        <v>208</v>
      </c>
      <c r="E143" s="67">
        <v>1</v>
      </c>
      <c r="F143" s="68" t="s">
        <v>117</v>
      </c>
      <c r="G143" s="69">
        <v>1</v>
      </c>
      <c r="H143" s="70">
        <v>14005.93</v>
      </c>
      <c r="I143" s="100">
        <f>G143*H143</f>
        <v>14005.93</v>
      </c>
      <c r="J143" s="164"/>
      <c r="K143" s="103"/>
      <c r="M143" s="7"/>
    </row>
    <row r="144" spans="1:13" s="9" customFormat="1" ht="72">
      <c r="A144" s="63">
        <v>33</v>
      </c>
      <c r="B144" s="74" t="s">
        <v>210</v>
      </c>
      <c r="C144" s="81">
        <f>C143+1</f>
        <v>100</v>
      </c>
      <c r="D144" s="66" t="s">
        <v>208</v>
      </c>
      <c r="E144" s="67">
        <v>1</v>
      </c>
      <c r="F144" s="68" t="s">
        <v>117</v>
      </c>
      <c r="G144" s="69">
        <v>1</v>
      </c>
      <c r="H144" s="70">
        <v>20515.81</v>
      </c>
      <c r="I144" s="100">
        <f aca="true" t="shared" si="10" ref="I144:I154">G144*H144</f>
        <v>20515.81</v>
      </c>
      <c r="J144" s="72"/>
      <c r="K144" s="103"/>
      <c r="M144" s="7"/>
    </row>
    <row r="145" spans="1:13" s="9" customFormat="1" ht="72">
      <c r="A145" s="63">
        <v>34</v>
      </c>
      <c r="B145" s="74" t="s">
        <v>211</v>
      </c>
      <c r="C145" s="81">
        <f aca="true" t="shared" si="11" ref="C145:C155">C144+1</f>
        <v>101</v>
      </c>
      <c r="D145" s="66" t="s">
        <v>208</v>
      </c>
      <c r="E145" s="67">
        <v>1</v>
      </c>
      <c r="F145" s="68" t="s">
        <v>117</v>
      </c>
      <c r="G145" s="69">
        <v>1</v>
      </c>
      <c r="H145" s="70">
        <v>18591.91</v>
      </c>
      <c r="I145" s="100">
        <f t="shared" si="10"/>
        <v>18591.91</v>
      </c>
      <c r="J145" s="72"/>
      <c r="K145" s="103"/>
      <c r="M145" s="7"/>
    </row>
    <row r="146" spans="1:13" s="9" customFormat="1" ht="72">
      <c r="A146" s="63">
        <v>35</v>
      </c>
      <c r="B146" s="74" t="s">
        <v>212</v>
      </c>
      <c r="C146" s="81">
        <f t="shared" si="11"/>
        <v>102</v>
      </c>
      <c r="D146" s="66" t="s">
        <v>208</v>
      </c>
      <c r="E146" s="67">
        <v>1</v>
      </c>
      <c r="F146" s="68" t="s">
        <v>117</v>
      </c>
      <c r="G146" s="69">
        <v>1</v>
      </c>
      <c r="H146" s="70">
        <v>25258.15</v>
      </c>
      <c r="I146" s="100">
        <f t="shared" si="10"/>
        <v>25258.15</v>
      </c>
      <c r="J146" s="72"/>
      <c r="K146" s="103"/>
      <c r="M146" s="7"/>
    </row>
    <row r="147" spans="1:13" s="9" customFormat="1" ht="72">
      <c r="A147" s="63">
        <v>36</v>
      </c>
      <c r="B147" s="74" t="s">
        <v>213</v>
      </c>
      <c r="C147" s="81">
        <f t="shared" si="11"/>
        <v>103</v>
      </c>
      <c r="D147" s="66" t="s">
        <v>208</v>
      </c>
      <c r="E147" s="67">
        <v>1</v>
      </c>
      <c r="F147" s="68" t="s">
        <v>117</v>
      </c>
      <c r="G147" s="69">
        <v>1</v>
      </c>
      <c r="H147" s="70">
        <v>32614.67</v>
      </c>
      <c r="I147" s="100">
        <f t="shared" si="10"/>
        <v>32614.67</v>
      </c>
      <c r="J147" s="72"/>
      <c r="K147" s="103"/>
      <c r="M147" s="7"/>
    </row>
    <row r="148" spans="1:13" s="9" customFormat="1" ht="72">
      <c r="A148" s="63">
        <v>37</v>
      </c>
      <c r="B148" s="74" t="s">
        <v>214</v>
      </c>
      <c r="C148" s="81">
        <f t="shared" si="11"/>
        <v>104</v>
      </c>
      <c r="D148" s="66" t="s">
        <v>208</v>
      </c>
      <c r="E148" s="67">
        <v>1</v>
      </c>
      <c r="F148" s="68" t="s">
        <v>117</v>
      </c>
      <c r="G148" s="69">
        <v>1</v>
      </c>
      <c r="H148" s="70">
        <v>38865.96</v>
      </c>
      <c r="I148" s="100">
        <f t="shared" si="10"/>
        <v>38865.96</v>
      </c>
      <c r="J148" s="72"/>
      <c r="K148" s="103"/>
      <c r="M148" s="7"/>
    </row>
    <row r="149" spans="1:13" s="9" customFormat="1" ht="72">
      <c r="A149" s="63">
        <v>38</v>
      </c>
      <c r="B149" s="74" t="s">
        <v>215</v>
      </c>
      <c r="C149" s="81">
        <f t="shared" si="11"/>
        <v>105</v>
      </c>
      <c r="D149" s="66" t="s">
        <v>208</v>
      </c>
      <c r="E149" s="67">
        <v>1</v>
      </c>
      <c r="F149" s="68" t="s">
        <v>117</v>
      </c>
      <c r="G149" s="69">
        <v>1</v>
      </c>
      <c r="H149" s="70">
        <v>1932.03</v>
      </c>
      <c r="I149" s="100">
        <f t="shared" si="10"/>
        <v>1932.03</v>
      </c>
      <c r="J149" s="72"/>
      <c r="K149" s="103"/>
      <c r="M149" s="7"/>
    </row>
    <row r="150" spans="1:13" s="9" customFormat="1" ht="72">
      <c r="A150" s="63">
        <v>39</v>
      </c>
      <c r="B150" s="74" t="s">
        <v>216</v>
      </c>
      <c r="C150" s="81">
        <f t="shared" si="11"/>
        <v>106</v>
      </c>
      <c r="D150" s="66" t="s">
        <v>208</v>
      </c>
      <c r="E150" s="67">
        <v>1</v>
      </c>
      <c r="F150" s="68" t="s">
        <v>117</v>
      </c>
      <c r="G150" s="69">
        <v>13</v>
      </c>
      <c r="H150" s="70">
        <v>1950.32</v>
      </c>
      <c r="I150" s="100">
        <f t="shared" si="10"/>
        <v>25354.16</v>
      </c>
      <c r="J150" s="72"/>
      <c r="K150" s="103"/>
      <c r="M150" s="7"/>
    </row>
    <row r="151" spans="1:13" s="9" customFormat="1" ht="72">
      <c r="A151" s="63">
        <v>40</v>
      </c>
      <c r="B151" s="74" t="s">
        <v>217</v>
      </c>
      <c r="C151" s="81">
        <f t="shared" si="11"/>
        <v>107</v>
      </c>
      <c r="D151" s="66" t="s">
        <v>208</v>
      </c>
      <c r="E151" s="67">
        <v>1</v>
      </c>
      <c r="F151" s="68" t="s">
        <v>117</v>
      </c>
      <c r="G151" s="69">
        <v>18</v>
      </c>
      <c r="H151" s="70">
        <v>2003.34</v>
      </c>
      <c r="I151" s="100">
        <f t="shared" si="10"/>
        <v>36060.119999999995</v>
      </c>
      <c r="J151" s="72"/>
      <c r="K151" s="103"/>
      <c r="M151" s="7"/>
    </row>
    <row r="152" spans="1:13" s="9" customFormat="1" ht="72">
      <c r="A152" s="63">
        <v>41</v>
      </c>
      <c r="B152" s="74" t="s">
        <v>218</v>
      </c>
      <c r="C152" s="81">
        <f t="shared" si="11"/>
        <v>108</v>
      </c>
      <c r="D152" s="66" t="s">
        <v>208</v>
      </c>
      <c r="E152" s="67">
        <v>1</v>
      </c>
      <c r="F152" s="68" t="s">
        <v>117</v>
      </c>
      <c r="G152" s="69">
        <v>38</v>
      </c>
      <c r="H152" s="70">
        <v>2293.11</v>
      </c>
      <c r="I152" s="100">
        <f t="shared" si="10"/>
        <v>87138.18000000001</v>
      </c>
      <c r="J152" s="72"/>
      <c r="K152" s="103"/>
      <c r="M152" s="7"/>
    </row>
    <row r="153" spans="1:13" s="9" customFormat="1" ht="72">
      <c r="A153" s="63">
        <v>42</v>
      </c>
      <c r="B153" s="74" t="s">
        <v>219</v>
      </c>
      <c r="C153" s="81">
        <f t="shared" si="11"/>
        <v>109</v>
      </c>
      <c r="D153" s="66" t="s">
        <v>208</v>
      </c>
      <c r="E153" s="67">
        <v>1</v>
      </c>
      <c r="F153" s="68" t="s">
        <v>117</v>
      </c>
      <c r="G153" s="69">
        <v>22</v>
      </c>
      <c r="H153" s="70">
        <v>2456.21</v>
      </c>
      <c r="I153" s="100">
        <f t="shared" si="10"/>
        <v>54036.62</v>
      </c>
      <c r="J153" s="72"/>
      <c r="K153" s="103"/>
      <c r="M153" s="7"/>
    </row>
    <row r="154" spans="1:13" s="9" customFormat="1" ht="72">
      <c r="A154" s="63">
        <v>43</v>
      </c>
      <c r="B154" s="74" t="s">
        <v>220</v>
      </c>
      <c r="C154" s="81">
        <f t="shared" si="11"/>
        <v>110</v>
      </c>
      <c r="D154" s="66" t="s">
        <v>208</v>
      </c>
      <c r="E154" s="67">
        <v>1</v>
      </c>
      <c r="F154" s="68" t="s">
        <v>117</v>
      </c>
      <c r="G154" s="69">
        <v>4</v>
      </c>
      <c r="H154" s="70">
        <v>2523.78</v>
      </c>
      <c r="I154" s="100">
        <f t="shared" si="10"/>
        <v>10095.12</v>
      </c>
      <c r="J154" s="72"/>
      <c r="K154" s="103"/>
      <c r="M154" s="7"/>
    </row>
    <row r="155" spans="1:13" s="9" customFormat="1" ht="49.5" customHeight="1">
      <c r="A155" s="63">
        <v>44</v>
      </c>
      <c r="B155" s="74" t="s">
        <v>221</v>
      </c>
      <c r="C155" s="81">
        <f t="shared" si="11"/>
        <v>111</v>
      </c>
      <c r="D155" s="66" t="s">
        <v>208</v>
      </c>
      <c r="E155" s="67">
        <v>1</v>
      </c>
      <c r="F155" s="68" t="s">
        <v>117</v>
      </c>
      <c r="G155" s="69">
        <v>1</v>
      </c>
      <c r="H155" s="70">
        <v>23434.72</v>
      </c>
      <c r="I155" s="100">
        <f>G155*H155</f>
        <v>23434.72</v>
      </c>
      <c r="J155" s="72"/>
      <c r="K155" s="103"/>
      <c r="M155" s="167">
        <f>SUM(I143:I155,I138)</f>
        <v>392562.32</v>
      </c>
    </row>
    <row r="156" spans="1:13" ht="49.5" customHeight="1" thickBot="1">
      <c r="A156" s="172" t="s">
        <v>43</v>
      </c>
      <c r="B156" s="173"/>
      <c r="C156" s="173"/>
      <c r="D156" s="116"/>
      <c r="E156" s="117"/>
      <c r="F156" s="118"/>
      <c r="G156" s="119"/>
      <c r="H156" s="120"/>
      <c r="I156" s="121">
        <f>SUM(I142:I155)</f>
        <v>524646.1599999999</v>
      </c>
      <c r="J156" s="130">
        <f>J142</f>
        <v>359067.39999999997</v>
      </c>
      <c r="K156" s="73"/>
      <c r="M156" s="7"/>
    </row>
    <row r="157" spans="1:13" ht="24">
      <c r="A157" s="43" t="s">
        <v>14</v>
      </c>
      <c r="B157" s="44" t="s">
        <v>7</v>
      </c>
      <c r="C157" s="44" t="s">
        <v>9</v>
      </c>
      <c r="D157" s="174" t="s">
        <v>5</v>
      </c>
      <c r="E157" s="175"/>
      <c r="F157" s="45" t="s">
        <v>8</v>
      </c>
      <c r="G157" s="46" t="s">
        <v>0</v>
      </c>
      <c r="H157" s="47" t="s">
        <v>1</v>
      </c>
      <c r="I157" s="180" t="s">
        <v>12</v>
      </c>
      <c r="J157" s="181"/>
      <c r="K157" s="73"/>
      <c r="M157" s="7"/>
    </row>
    <row r="158" spans="1:13" ht="13.5">
      <c r="A158" s="49"/>
      <c r="B158" s="50"/>
      <c r="C158" s="50"/>
      <c r="D158" s="176"/>
      <c r="E158" s="176"/>
      <c r="F158" s="52"/>
      <c r="G158" s="53"/>
      <c r="H158" s="54" t="s">
        <v>13</v>
      </c>
      <c r="I158" s="54" t="s">
        <v>11</v>
      </c>
      <c r="J158" s="55" t="s">
        <v>10</v>
      </c>
      <c r="K158" s="73"/>
      <c r="M158" s="7"/>
    </row>
    <row r="159" spans="1:13" ht="20.25" customHeight="1">
      <c r="A159" s="177" t="s">
        <v>44</v>
      </c>
      <c r="B159" s="178"/>
      <c r="C159" s="178"/>
      <c r="D159" s="66"/>
      <c r="E159" s="67"/>
      <c r="F159" s="68"/>
      <c r="G159" s="69"/>
      <c r="H159" s="70"/>
      <c r="I159" s="100">
        <f>I156</f>
        <v>524646.1599999999</v>
      </c>
      <c r="J159" s="114">
        <f>J156</f>
        <v>359067.39999999997</v>
      </c>
      <c r="K159" s="73"/>
      <c r="M159" s="7"/>
    </row>
    <row r="160" spans="1:13" s="9" customFormat="1" ht="48">
      <c r="A160" s="63">
        <v>45</v>
      </c>
      <c r="B160" s="74" t="s">
        <v>222</v>
      </c>
      <c r="C160" s="81">
        <f>C155+1</f>
        <v>112</v>
      </c>
      <c r="D160" s="66" t="s">
        <v>208</v>
      </c>
      <c r="E160" s="67">
        <v>1</v>
      </c>
      <c r="F160" s="68" t="s">
        <v>117</v>
      </c>
      <c r="G160" s="69">
        <v>1</v>
      </c>
      <c r="H160" s="70">
        <v>8793.5</v>
      </c>
      <c r="I160" s="100">
        <f>G160*H160</f>
        <v>8793.5</v>
      </c>
      <c r="J160" s="72"/>
      <c r="K160" s="103"/>
      <c r="L160" s="166"/>
      <c r="M160" s="7"/>
    </row>
    <row r="161" spans="1:22" ht="30" customHeight="1">
      <c r="A161" s="131"/>
      <c r="B161" s="184" t="s">
        <v>223</v>
      </c>
      <c r="C161" s="185"/>
      <c r="D161" s="186"/>
      <c r="E161" s="132"/>
      <c r="F161" s="133"/>
      <c r="G161" s="134"/>
      <c r="H161" s="135"/>
      <c r="I161" s="136"/>
      <c r="J161" s="137">
        <f>SUM(I159:I160)</f>
        <v>533439.6599999999</v>
      </c>
      <c r="K161" s="73"/>
      <c r="M161" s="7"/>
      <c r="N161" s="11"/>
      <c r="O161" s="12"/>
      <c r="P161" s="15"/>
      <c r="Q161" s="13"/>
      <c r="R161" s="14"/>
      <c r="S161" s="12"/>
      <c r="T161" s="5"/>
      <c r="V161" s="7"/>
    </row>
    <row r="162" spans="1:22" s="9" customFormat="1" ht="30" customHeight="1">
      <c r="A162" s="63"/>
      <c r="B162" s="138"/>
      <c r="C162" s="77"/>
      <c r="D162" s="77"/>
      <c r="E162" s="76"/>
      <c r="F162" s="68"/>
      <c r="G162" s="69"/>
      <c r="H162" s="70"/>
      <c r="I162" s="101"/>
      <c r="J162" s="139"/>
      <c r="K162" s="103"/>
      <c r="M162" s="7"/>
      <c r="N162" s="140"/>
      <c r="O162" s="12"/>
      <c r="P162" s="15"/>
      <c r="Q162" s="13"/>
      <c r="R162" s="141"/>
      <c r="S162" s="12"/>
      <c r="T162" s="142"/>
      <c r="V162" s="7"/>
    </row>
    <row r="163" spans="1:13" ht="30" customHeight="1">
      <c r="A163" s="63"/>
      <c r="B163" s="82" t="s">
        <v>18</v>
      </c>
      <c r="C163" s="65"/>
      <c r="D163" s="66"/>
      <c r="E163" s="67"/>
      <c r="F163" s="68"/>
      <c r="G163" s="69"/>
      <c r="H163" s="70"/>
      <c r="I163" s="83"/>
      <c r="J163" s="139">
        <f>SUM(J159:J161)</f>
        <v>892507.0599999998</v>
      </c>
      <c r="K163" s="73"/>
      <c r="M163" s="7"/>
    </row>
    <row r="164" spans="1:13" ht="30" customHeight="1">
      <c r="A164" s="63"/>
      <c r="B164" s="82" t="s">
        <v>19</v>
      </c>
      <c r="C164" s="65"/>
      <c r="D164" s="66"/>
      <c r="E164" s="67"/>
      <c r="F164" s="68"/>
      <c r="G164" s="69"/>
      <c r="H164" s="70"/>
      <c r="I164" s="83"/>
      <c r="J164" s="139">
        <f>J163*0.18</f>
        <v>160651.27079999997</v>
      </c>
      <c r="K164" s="73"/>
      <c r="M164" s="7"/>
    </row>
    <row r="165" spans="1:13" ht="30" customHeight="1">
      <c r="A165" s="63"/>
      <c r="B165" s="82" t="s">
        <v>15</v>
      </c>
      <c r="C165" s="65"/>
      <c r="D165" s="66"/>
      <c r="E165" s="67"/>
      <c r="F165" s="68"/>
      <c r="G165" s="69"/>
      <c r="H165" s="70"/>
      <c r="I165" s="83"/>
      <c r="J165" s="139">
        <f>SUM(J163:J164)</f>
        <v>1053158.3307999999</v>
      </c>
      <c r="K165" s="104"/>
      <c r="L165" s="105"/>
      <c r="M165" s="7"/>
    </row>
    <row r="166" spans="1:13" ht="30" customHeight="1">
      <c r="A166" s="63"/>
      <c r="B166" s="82" t="s">
        <v>2</v>
      </c>
      <c r="C166" s="65"/>
      <c r="D166" s="66"/>
      <c r="E166" s="67"/>
      <c r="F166" s="68"/>
      <c r="G166" s="69"/>
      <c r="H166" s="70"/>
      <c r="I166" s="83"/>
      <c r="J166" s="139">
        <f>J165*0.15</f>
        <v>157973.74962</v>
      </c>
      <c r="K166" s="104"/>
      <c r="L166" s="105"/>
      <c r="M166" s="7"/>
    </row>
    <row r="167" spans="1:13" ht="30" customHeight="1">
      <c r="A167" s="63"/>
      <c r="B167" s="82" t="s">
        <v>16</v>
      </c>
      <c r="C167" s="65"/>
      <c r="D167" s="66"/>
      <c r="E167" s="67"/>
      <c r="F167" s="68"/>
      <c r="G167" s="69"/>
      <c r="H167" s="70"/>
      <c r="I167" s="83"/>
      <c r="J167" s="139">
        <f>SUM(J165:J166)</f>
        <v>1211132.0804199998</v>
      </c>
      <c r="K167" s="104"/>
      <c r="L167" s="105"/>
      <c r="M167" s="7"/>
    </row>
    <row r="168" spans="1:13" ht="30" customHeight="1">
      <c r="A168" s="63"/>
      <c r="B168" s="82" t="s">
        <v>20</v>
      </c>
      <c r="C168" s="65"/>
      <c r="D168" s="66"/>
      <c r="E168" s="67"/>
      <c r="F168" s="68"/>
      <c r="G168" s="69"/>
      <c r="H168" s="70"/>
      <c r="I168" s="83"/>
      <c r="J168" s="139">
        <v>38461.416</v>
      </c>
      <c r="K168" s="104"/>
      <c r="L168" s="105"/>
      <c r="M168" s="7"/>
    </row>
    <row r="169" spans="1:13" ht="30" customHeight="1">
      <c r="A169" s="63"/>
      <c r="B169" s="82" t="s">
        <v>21</v>
      </c>
      <c r="C169" s="65"/>
      <c r="D169" s="66"/>
      <c r="E169" s="67"/>
      <c r="F169" s="68"/>
      <c r="G169" s="69"/>
      <c r="H169" s="70"/>
      <c r="I169" s="83"/>
      <c r="J169" s="139">
        <f>SUM(J167:J168)</f>
        <v>1249593.4964199997</v>
      </c>
      <c r="K169" s="104"/>
      <c r="L169" s="105"/>
      <c r="M169" s="7"/>
    </row>
    <row r="170" spans="1:13" ht="30" customHeight="1">
      <c r="A170" s="63"/>
      <c r="B170" s="82" t="s">
        <v>317</v>
      </c>
      <c r="C170" s="51"/>
      <c r="D170" s="51"/>
      <c r="E170" s="51"/>
      <c r="F170" s="51"/>
      <c r="G170" s="84"/>
      <c r="H170" s="84"/>
      <c r="I170" s="84"/>
      <c r="J170" s="139">
        <f>J169*0.23</f>
        <v>287406.50417659996</v>
      </c>
      <c r="K170" s="104"/>
      <c r="L170" s="105"/>
      <c r="M170" s="145"/>
    </row>
    <row r="171" spans="1:13" ht="30" customHeight="1" thickBot="1">
      <c r="A171" s="85"/>
      <c r="B171" s="86" t="s">
        <v>22</v>
      </c>
      <c r="C171" s="87"/>
      <c r="D171" s="87"/>
      <c r="E171" s="87"/>
      <c r="F171" s="87"/>
      <c r="G171" s="88"/>
      <c r="H171" s="88"/>
      <c r="I171" s="88"/>
      <c r="J171" s="143">
        <f>SUM(J169:J170)</f>
        <v>1537000.0005965997</v>
      </c>
      <c r="K171" s="104"/>
      <c r="L171" s="105"/>
      <c r="M171" s="145"/>
    </row>
    <row r="172" spans="1:13" ht="19.5" customHeight="1">
      <c r="A172" s="147"/>
      <c r="B172" s="148"/>
      <c r="C172" s="155" t="s">
        <v>322</v>
      </c>
      <c r="E172" s="149"/>
      <c r="F172" s="149"/>
      <c r="G172" s="150"/>
      <c r="H172" s="150"/>
      <c r="I172" s="150"/>
      <c r="J172" s="104"/>
      <c r="K172" s="104"/>
      <c r="L172" s="105"/>
      <c r="M172" s="145"/>
    </row>
    <row r="173" spans="1:13" ht="19.5" customHeight="1">
      <c r="A173" s="147"/>
      <c r="B173" s="151" t="s">
        <v>224</v>
      </c>
      <c r="C173" s="149"/>
      <c r="D173" s="149"/>
      <c r="E173" s="149"/>
      <c r="F173" s="149"/>
      <c r="G173" s="154" t="s">
        <v>40</v>
      </c>
      <c r="H173" s="150"/>
      <c r="I173" s="150"/>
      <c r="J173" s="104"/>
      <c r="K173" s="104"/>
      <c r="L173" s="105"/>
      <c r="M173" s="145"/>
    </row>
    <row r="174" spans="1:13" ht="19.5" customHeight="1">
      <c r="A174" s="147"/>
      <c r="B174" s="151"/>
      <c r="C174" s="149"/>
      <c r="D174" s="149"/>
      <c r="E174" s="149"/>
      <c r="F174" s="149"/>
      <c r="G174" s="154" t="s">
        <v>231</v>
      </c>
      <c r="H174" s="150"/>
      <c r="I174" s="150"/>
      <c r="J174" s="104"/>
      <c r="K174" s="104"/>
      <c r="L174" s="105"/>
      <c r="M174" s="145"/>
    </row>
    <row r="175" spans="1:13" ht="19.5" customHeight="1">
      <c r="A175" s="147"/>
      <c r="B175" s="151"/>
      <c r="C175" s="149"/>
      <c r="D175" s="149"/>
      <c r="E175" s="149"/>
      <c r="F175" s="149"/>
      <c r="G175" s="150"/>
      <c r="H175" s="150"/>
      <c r="I175" s="150"/>
      <c r="J175" s="104"/>
      <c r="K175" s="104"/>
      <c r="L175" s="105"/>
      <c r="M175" s="145"/>
    </row>
    <row r="176" spans="1:13" ht="19.5" customHeight="1">
      <c r="A176" s="147"/>
      <c r="B176" s="151" t="s">
        <v>230</v>
      </c>
      <c r="C176" s="149"/>
      <c r="D176" s="149"/>
      <c r="E176" s="149"/>
      <c r="F176" s="149"/>
      <c r="G176" s="150"/>
      <c r="H176" s="150"/>
      <c r="I176" s="150"/>
      <c r="J176" s="104"/>
      <c r="K176" s="104"/>
      <c r="L176" s="105"/>
      <c r="M176" s="145"/>
    </row>
    <row r="177" spans="1:13" ht="19.5" customHeight="1">
      <c r="A177" s="147"/>
      <c r="B177" s="151" t="s">
        <v>225</v>
      </c>
      <c r="C177" s="149"/>
      <c r="D177" s="149"/>
      <c r="E177" s="149"/>
      <c r="F177" s="155" t="s">
        <v>228</v>
      </c>
      <c r="G177" s="150"/>
      <c r="H177" s="150"/>
      <c r="I177" s="150"/>
      <c r="J177" s="104"/>
      <c r="K177" s="104"/>
      <c r="L177" s="105"/>
      <c r="M177" s="145"/>
    </row>
    <row r="178" spans="1:13" ht="19.5" customHeight="1">
      <c r="A178" s="147"/>
      <c r="B178" s="151"/>
      <c r="C178" s="149"/>
      <c r="D178" s="149"/>
      <c r="E178" s="149"/>
      <c r="F178" s="155" t="s">
        <v>229</v>
      </c>
      <c r="G178" s="150"/>
      <c r="H178" s="150"/>
      <c r="I178" s="150"/>
      <c r="J178" s="104"/>
      <c r="K178" s="104"/>
      <c r="L178" s="105"/>
      <c r="M178" s="145"/>
    </row>
    <row r="179" spans="1:13" ht="19.5" customHeight="1">
      <c r="A179" s="147"/>
      <c r="B179" s="151"/>
      <c r="C179" s="149"/>
      <c r="D179" s="149"/>
      <c r="E179" s="149"/>
      <c r="F179" s="149"/>
      <c r="G179" s="150"/>
      <c r="H179" s="150"/>
      <c r="I179" s="150"/>
      <c r="J179" s="104"/>
      <c r="K179" s="104"/>
      <c r="L179" s="105"/>
      <c r="M179" s="145"/>
    </row>
    <row r="180" spans="1:13" ht="19.5" customHeight="1">
      <c r="A180" s="147"/>
      <c r="B180" s="151" t="s">
        <v>226</v>
      </c>
      <c r="C180" s="149"/>
      <c r="D180" s="149"/>
      <c r="E180" s="149"/>
      <c r="F180" s="149"/>
      <c r="G180" s="150"/>
      <c r="H180" s="150"/>
      <c r="I180" s="150"/>
      <c r="J180" s="104"/>
      <c r="K180" s="104"/>
      <c r="L180" s="105"/>
      <c r="M180" s="145"/>
    </row>
    <row r="181" spans="1:13" ht="19.5" customHeight="1">
      <c r="A181" s="147"/>
      <c r="B181" s="151" t="s">
        <v>227</v>
      </c>
      <c r="C181" s="149"/>
      <c r="D181" s="149"/>
      <c r="E181" s="149"/>
      <c r="F181" s="149"/>
      <c r="G181" s="150"/>
      <c r="H181" s="150"/>
      <c r="I181" s="150"/>
      <c r="J181" s="104"/>
      <c r="K181" s="104"/>
      <c r="L181" s="105"/>
      <c r="M181" s="145"/>
    </row>
    <row r="182" spans="1:13" ht="19.5" customHeight="1">
      <c r="A182" s="147"/>
      <c r="B182" s="148"/>
      <c r="C182" s="149"/>
      <c r="D182" s="149"/>
      <c r="E182" s="149"/>
      <c r="F182" s="149"/>
      <c r="G182" s="150"/>
      <c r="H182" s="150"/>
      <c r="I182" s="150"/>
      <c r="J182" s="104"/>
      <c r="K182" s="104"/>
      <c r="L182" s="105"/>
      <c r="M182" s="145"/>
    </row>
    <row r="183" spans="1:13" ht="19.5" customHeight="1">
      <c r="A183" s="147"/>
      <c r="B183" s="148"/>
      <c r="C183" s="155"/>
      <c r="E183" s="149"/>
      <c r="F183" s="149"/>
      <c r="G183" s="150"/>
      <c r="H183" s="150"/>
      <c r="I183" s="150"/>
      <c r="J183" s="104"/>
      <c r="K183" s="104"/>
      <c r="L183" s="105"/>
      <c r="M183" s="145"/>
    </row>
    <row r="184" spans="1:13" ht="19.5" customHeight="1">
      <c r="A184" s="147"/>
      <c r="B184" s="151"/>
      <c r="C184" s="149"/>
      <c r="D184" s="149"/>
      <c r="E184" s="149"/>
      <c r="F184" s="149"/>
      <c r="G184" s="154"/>
      <c r="H184" s="150"/>
      <c r="I184" s="150"/>
      <c r="J184" s="104"/>
      <c r="K184" s="104"/>
      <c r="L184" s="105"/>
      <c r="M184" s="145"/>
    </row>
    <row r="185" spans="1:13" ht="19.5" customHeight="1">
      <c r="A185" s="147"/>
      <c r="B185" s="151"/>
      <c r="C185" s="149"/>
      <c r="D185" s="149"/>
      <c r="E185" s="149"/>
      <c r="F185" s="149"/>
      <c r="G185" s="154"/>
      <c r="H185" s="150"/>
      <c r="I185" s="150"/>
      <c r="J185" s="104"/>
      <c r="K185" s="104"/>
      <c r="L185" s="105"/>
      <c r="M185" s="145"/>
    </row>
    <row r="186" spans="1:13" ht="19.5" customHeight="1">
      <c r="A186" s="147"/>
      <c r="B186" s="151"/>
      <c r="C186" s="149"/>
      <c r="D186" s="149"/>
      <c r="E186" s="149"/>
      <c r="F186" s="149"/>
      <c r="G186" s="150"/>
      <c r="H186" s="150"/>
      <c r="I186" s="150"/>
      <c r="J186" s="104"/>
      <c r="K186" s="104"/>
      <c r="L186" s="105"/>
      <c r="M186" s="145"/>
    </row>
    <row r="187" spans="1:13" ht="19.5" customHeight="1">
      <c r="A187" s="147"/>
      <c r="B187" s="151"/>
      <c r="C187" s="149"/>
      <c r="D187" s="149"/>
      <c r="E187" s="149"/>
      <c r="F187" s="149"/>
      <c r="G187" s="150"/>
      <c r="H187" s="150"/>
      <c r="I187" s="150"/>
      <c r="J187" s="104"/>
      <c r="K187" s="104"/>
      <c r="L187" s="105"/>
      <c r="M187" s="145"/>
    </row>
    <row r="188" spans="1:13" ht="19.5" customHeight="1">
      <c r="A188" s="147"/>
      <c r="B188" s="151"/>
      <c r="C188" s="149"/>
      <c r="D188" s="149"/>
      <c r="E188" s="149"/>
      <c r="F188" s="155"/>
      <c r="G188" s="150"/>
      <c r="H188" s="150"/>
      <c r="I188" s="150"/>
      <c r="J188" s="104"/>
      <c r="K188" s="104"/>
      <c r="L188" s="105"/>
      <c r="M188" s="145"/>
    </row>
    <row r="189" spans="1:13" ht="19.5" customHeight="1">
      <c r="A189" s="147"/>
      <c r="B189" s="151"/>
      <c r="C189" s="149"/>
      <c r="D189" s="149"/>
      <c r="E189" s="149"/>
      <c r="F189" s="155"/>
      <c r="G189" s="150"/>
      <c r="H189" s="150"/>
      <c r="I189" s="150"/>
      <c r="J189" s="104"/>
      <c r="K189" s="104"/>
      <c r="L189" s="105"/>
      <c r="M189" s="145"/>
    </row>
    <row r="190" spans="1:13" ht="19.5" customHeight="1">
      <c r="A190" s="147"/>
      <c r="B190" s="151"/>
      <c r="C190" s="149"/>
      <c r="D190" s="149"/>
      <c r="E190" s="149"/>
      <c r="F190" s="149"/>
      <c r="G190" s="150"/>
      <c r="H190" s="150"/>
      <c r="I190" s="150"/>
      <c r="J190" s="104"/>
      <c r="K190" s="104"/>
      <c r="L190" s="105"/>
      <c r="M190" s="145"/>
    </row>
    <row r="191" spans="1:13" ht="19.5" customHeight="1">
      <c r="A191" s="147"/>
      <c r="B191" s="151"/>
      <c r="C191" s="149"/>
      <c r="D191" s="149"/>
      <c r="E191" s="149"/>
      <c r="F191" s="149"/>
      <c r="G191" s="150"/>
      <c r="H191" s="150"/>
      <c r="I191" s="150"/>
      <c r="J191" s="104"/>
      <c r="K191" s="104"/>
      <c r="L191" s="105"/>
      <c r="M191" s="145"/>
    </row>
    <row r="192" spans="1:13" ht="19.5" customHeight="1">
      <c r="A192" s="147"/>
      <c r="B192" s="151"/>
      <c r="C192" s="149"/>
      <c r="D192" s="149"/>
      <c r="E192" s="149"/>
      <c r="F192" s="149"/>
      <c r="G192" s="150"/>
      <c r="H192" s="150"/>
      <c r="I192" s="150"/>
      <c r="J192" s="104"/>
      <c r="K192" s="104"/>
      <c r="L192" s="105"/>
      <c r="M192" s="145"/>
    </row>
    <row r="193" spans="1:13" ht="19.5" customHeight="1">
      <c r="A193" s="147"/>
      <c r="B193" s="148"/>
      <c r="C193" s="149"/>
      <c r="D193" s="149"/>
      <c r="E193" s="149"/>
      <c r="F193" s="149"/>
      <c r="G193" s="150"/>
      <c r="H193" s="150"/>
      <c r="I193" s="150"/>
      <c r="J193" s="104"/>
      <c r="K193" s="104"/>
      <c r="L193" s="105"/>
      <c r="M193" s="145"/>
    </row>
    <row r="194" spans="1:13" ht="19.5" customHeight="1">
      <c r="A194" s="147"/>
      <c r="B194" s="148"/>
      <c r="C194" s="149"/>
      <c r="D194" s="149"/>
      <c r="E194" s="149"/>
      <c r="F194" s="149"/>
      <c r="G194" s="150"/>
      <c r="H194" s="150"/>
      <c r="I194" s="150"/>
      <c r="J194" s="152"/>
      <c r="K194" s="104"/>
      <c r="L194" s="105"/>
      <c r="M194" s="7"/>
    </row>
    <row r="195" spans="1:13" ht="14.25">
      <c r="A195" s="8"/>
      <c r="K195" s="104"/>
      <c r="L195" s="105"/>
      <c r="M195" s="7"/>
    </row>
    <row r="196" ht="13.5">
      <c r="B196" s="146"/>
    </row>
  </sheetData>
  <mergeCells count="37">
    <mergeCell ref="I157:J157"/>
    <mergeCell ref="A159:C159"/>
    <mergeCell ref="B161:D161"/>
    <mergeCell ref="A139:C139"/>
    <mergeCell ref="D140:E141"/>
    <mergeCell ref="I140:J140"/>
    <mergeCell ref="A142:C142"/>
    <mergeCell ref="A156:C156"/>
    <mergeCell ref="D157:E158"/>
    <mergeCell ref="I73:J73"/>
    <mergeCell ref="A75:C75"/>
    <mergeCell ref="B81:D81"/>
    <mergeCell ref="A91:C91"/>
    <mergeCell ref="D73:E74"/>
    <mergeCell ref="I115:J115"/>
    <mergeCell ref="A117:C117"/>
    <mergeCell ref="D92:E93"/>
    <mergeCell ref="I92:J92"/>
    <mergeCell ref="A94:C94"/>
    <mergeCell ref="B101:D101"/>
    <mergeCell ref="A114:C114"/>
    <mergeCell ref="D115:E116"/>
    <mergeCell ref="B100:D100"/>
    <mergeCell ref="A5:J5"/>
    <mergeCell ref="I7:J7"/>
    <mergeCell ref="D7:E8"/>
    <mergeCell ref="A24:C24"/>
    <mergeCell ref="B53:D53"/>
    <mergeCell ref="I25:J25"/>
    <mergeCell ref="I49:J49"/>
    <mergeCell ref="A72:C72"/>
    <mergeCell ref="D25:E26"/>
    <mergeCell ref="A27:C27"/>
    <mergeCell ref="B31:D31"/>
    <mergeCell ref="A48:C48"/>
    <mergeCell ref="D49:E50"/>
    <mergeCell ref="A51:C51"/>
  </mergeCells>
  <printOptions horizontalCentered="1"/>
  <pageMargins left="0.2362204724409449" right="0.2755905511811024" top="0.35433070866141736" bottom="0.4" header="0.3937007874015748" footer="0.1968503937007874"/>
  <pageSetup horizontalDpi="600" verticalDpi="600" orientation="portrait" paperSize="9" scale="78" r:id="rId1"/>
  <headerFooter alignWithMargins="0">
    <oddFooter>&amp;R&amp;P</oddFooter>
  </headerFooter>
  <rowBreaks count="2" manualBreakCount="2">
    <brk id="24" max="9" man="1"/>
    <brk id="11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4:M32"/>
  <sheetViews>
    <sheetView zoomScaleSheetLayoutView="75" workbookViewId="0" topLeftCell="A1">
      <selection activeCell="I99" sqref="I99:L104"/>
    </sheetView>
  </sheetViews>
  <sheetFormatPr defaultColWidth="9.00390625" defaultRowHeight="12.75"/>
  <cols>
    <col min="1" max="1" width="8.75390625" style="1" customWidth="1"/>
    <col min="2" max="2" width="22.625" style="1" bestFit="1" customWidth="1"/>
    <col min="3" max="3" width="24.875" style="1" bestFit="1" customWidth="1"/>
    <col min="4" max="5" width="8.75390625" style="1" customWidth="1"/>
    <col min="6" max="6" width="20.125" style="1" bestFit="1" customWidth="1"/>
    <col min="7" max="7" width="10.375" style="1" bestFit="1" customWidth="1"/>
    <col min="8" max="8" width="8.75390625" style="3" customWidth="1"/>
    <col min="9" max="10" width="8.75390625" style="4" customWidth="1"/>
    <col min="11" max="11" width="13.00390625" style="4" customWidth="1"/>
    <col min="12" max="12" width="8.75390625" style="1" customWidth="1"/>
    <col min="13" max="13" width="10.375" style="1" bestFit="1" customWidth="1"/>
    <col min="14" max="16384" width="8.75390625" style="1" customWidth="1"/>
  </cols>
  <sheetData>
    <row r="4" spans="2:11" ht="13.5">
      <c r="B4" s="16" t="s">
        <v>34</v>
      </c>
      <c r="C4" s="17"/>
      <c r="D4" s="17"/>
      <c r="E4" s="17"/>
      <c r="F4" s="18"/>
      <c r="H4" s="1"/>
      <c r="I4" s="1"/>
      <c r="J4" s="1"/>
      <c r="K4" s="1"/>
    </row>
    <row r="5" spans="2:11" ht="13.5">
      <c r="B5" s="19" t="s">
        <v>35</v>
      </c>
      <c r="C5" s="20"/>
      <c r="D5" s="20"/>
      <c r="E5" s="20"/>
      <c r="F5" s="21">
        <v>335481</v>
      </c>
      <c r="H5" s="1"/>
      <c r="I5" s="1"/>
      <c r="J5" s="1"/>
      <c r="K5" s="1"/>
    </row>
    <row r="6" spans="2:11" ht="13.5">
      <c r="B6" s="19" t="s">
        <v>36</v>
      </c>
      <c r="C6" s="20"/>
      <c r="D6" s="20"/>
      <c r="E6" s="20"/>
      <c r="F6" s="25"/>
      <c r="H6" s="1"/>
      <c r="I6" s="1"/>
      <c r="J6" s="1"/>
      <c r="K6" s="1"/>
    </row>
    <row r="7" spans="2:11" ht="13.5">
      <c r="B7" s="26"/>
      <c r="C7" s="23"/>
      <c r="D7" s="23"/>
      <c r="E7" s="23"/>
      <c r="F7" s="27"/>
      <c r="H7" s="1"/>
      <c r="I7" s="1"/>
      <c r="J7" s="1"/>
      <c r="K7" s="1"/>
    </row>
    <row r="8" spans="2:11" ht="13.5">
      <c r="B8" s="26" t="s">
        <v>37</v>
      </c>
      <c r="C8" s="23"/>
      <c r="D8" s="23"/>
      <c r="E8" s="23"/>
      <c r="F8" s="42">
        <f>F5+F6</f>
        <v>335481</v>
      </c>
      <c r="H8" s="1"/>
      <c r="I8" s="1"/>
      <c r="J8" s="1"/>
      <c r="K8" s="1"/>
    </row>
    <row r="9" spans="2:11" ht="13.5">
      <c r="B9" s="22" t="s">
        <v>19</v>
      </c>
      <c r="C9" s="23"/>
      <c r="D9" s="23"/>
      <c r="E9" s="23"/>
      <c r="F9" s="24">
        <f>0.18*F8</f>
        <v>60386.579999999994</v>
      </c>
      <c r="H9" s="1"/>
      <c r="I9" s="1"/>
      <c r="J9" s="1"/>
      <c r="K9" s="1"/>
    </row>
    <row r="10" spans="2:11" ht="13.5">
      <c r="B10" s="26" t="s">
        <v>15</v>
      </c>
      <c r="C10" s="23"/>
      <c r="D10" s="23"/>
      <c r="E10" s="23"/>
      <c r="F10" s="29">
        <f>SUM(F8:F9)</f>
        <v>395867.58</v>
      </c>
      <c r="H10" s="1"/>
      <c r="I10" s="1"/>
      <c r="J10" s="1"/>
      <c r="K10" s="1"/>
    </row>
    <row r="11" spans="2:11" ht="13.5">
      <c r="B11" s="22" t="s">
        <v>2</v>
      </c>
      <c r="C11" s="23"/>
      <c r="D11" s="23"/>
      <c r="E11" s="23"/>
      <c r="F11" s="24">
        <f>0.15*F10</f>
        <v>59380.137</v>
      </c>
      <c r="H11" s="1"/>
      <c r="I11" s="1"/>
      <c r="J11" s="1"/>
      <c r="K11" s="1"/>
    </row>
    <row r="12" spans="2:11" ht="13.5">
      <c r="B12" s="26" t="s">
        <v>16</v>
      </c>
      <c r="C12" s="23"/>
      <c r="D12" s="23"/>
      <c r="E12" s="23"/>
      <c r="F12" s="28">
        <f>SUM(F10:F11)</f>
        <v>455247.717</v>
      </c>
      <c r="H12" s="1"/>
      <c r="I12" s="1"/>
      <c r="J12" s="1"/>
      <c r="K12" s="1"/>
    </row>
    <row r="13" spans="2:11" ht="13.5">
      <c r="B13" s="22" t="s">
        <v>20</v>
      </c>
      <c r="C13" s="23"/>
      <c r="D13" s="23"/>
      <c r="E13" s="23"/>
      <c r="F13" s="24">
        <v>29738.41</v>
      </c>
      <c r="H13" s="1"/>
      <c r="I13" s="1"/>
      <c r="J13" s="1"/>
      <c r="K13" s="1"/>
    </row>
    <row r="14" spans="2:11" ht="13.5">
      <c r="B14" s="26" t="s">
        <v>21</v>
      </c>
      <c r="C14" s="23"/>
      <c r="D14" s="23"/>
      <c r="E14" s="23"/>
      <c r="F14" s="29">
        <f>SUM(F12:F13)</f>
        <v>484986.127</v>
      </c>
      <c r="H14" s="1"/>
      <c r="I14" s="1"/>
      <c r="J14" s="1"/>
      <c r="K14" s="1"/>
    </row>
    <row r="15" spans="2:11" ht="14.25" thickBot="1">
      <c r="B15" s="30" t="s">
        <v>118</v>
      </c>
      <c r="C15" s="31"/>
      <c r="D15" s="31"/>
      <c r="E15" s="31"/>
      <c r="F15" s="32">
        <f>0.21*F14</f>
        <v>101847.08666999999</v>
      </c>
      <c r="H15" s="1"/>
      <c r="I15" s="1"/>
      <c r="J15" s="1"/>
      <c r="K15" s="1"/>
    </row>
    <row r="16" spans="2:11" ht="14.25" thickBot="1">
      <c r="B16" s="33" t="s">
        <v>38</v>
      </c>
      <c r="C16" s="34"/>
      <c r="D16" s="34"/>
      <c r="E16" s="34"/>
      <c r="F16" s="35">
        <f>SUM(F14:F15)</f>
        <v>586833.21367</v>
      </c>
      <c r="H16" s="1"/>
      <c r="I16" s="1"/>
      <c r="J16" s="1"/>
      <c r="K16" s="1"/>
    </row>
    <row r="17" spans="2:11" ht="13.5">
      <c r="B17"/>
      <c r="C17" s="36"/>
      <c r="D17" s="37"/>
      <c r="E17" s="37"/>
      <c r="F17" s="37"/>
      <c r="G17" s="37"/>
      <c r="H17" s="37"/>
      <c r="I17" s="37"/>
      <c r="J17" s="37"/>
      <c r="K17" s="37"/>
    </row>
    <row r="18" spans="2:11" ht="13.5">
      <c r="B18"/>
      <c r="C18" s="36"/>
      <c r="D18" s="37"/>
      <c r="E18" s="38"/>
      <c r="F18" s="37"/>
      <c r="G18" s="37"/>
      <c r="H18" s="37"/>
      <c r="I18" s="37"/>
      <c r="J18"/>
      <c r="K18"/>
    </row>
    <row r="19" spans="2:11" ht="13.5">
      <c r="B19"/>
      <c r="C19" s="37"/>
      <c r="D19" s="37"/>
      <c r="E19" s="37"/>
      <c r="F19" s="37"/>
      <c r="G19" s="37"/>
      <c r="H19" s="37"/>
      <c r="I19" s="37"/>
      <c r="J19"/>
      <c r="K19"/>
    </row>
    <row r="20" spans="2:13" ht="13.5">
      <c r="B20" s="38" t="s">
        <v>39</v>
      </c>
      <c r="C20" s="37"/>
      <c r="D20" s="37"/>
      <c r="E20" s="37" t="s">
        <v>40</v>
      </c>
      <c r="G20" s="37"/>
      <c r="H20" s="37"/>
      <c r="I20" s="37"/>
      <c r="M20" s="4"/>
    </row>
    <row r="21" spans="2:9" ht="13.5">
      <c r="B21" s="37"/>
      <c r="C21" s="37"/>
      <c r="D21"/>
      <c r="E21" s="37"/>
      <c r="G21" s="37"/>
      <c r="H21" s="37"/>
      <c r="I21" s="37"/>
    </row>
    <row r="22" spans="2:9" ht="13.5">
      <c r="B22" s="37"/>
      <c r="C22" s="37"/>
      <c r="D22"/>
      <c r="E22" s="37" t="s">
        <v>41</v>
      </c>
      <c r="G22" s="37"/>
      <c r="H22" s="37"/>
      <c r="I22" s="37"/>
    </row>
    <row r="23" spans="2:9" ht="13.5">
      <c r="B23" s="37" t="s">
        <v>42</v>
      </c>
      <c r="C23" s="37"/>
      <c r="D23" s="37"/>
      <c r="E23" s="37"/>
      <c r="G23" s="37"/>
      <c r="H23" s="37"/>
      <c r="I23" s="37"/>
    </row>
    <row r="24" spans="2:9" ht="13.5">
      <c r="B24" s="37" t="s">
        <v>46</v>
      </c>
      <c r="C24" s="37"/>
      <c r="D24" s="37"/>
      <c r="E24" s="37"/>
      <c r="G24" s="37"/>
      <c r="H24" s="37"/>
      <c r="I24" s="37"/>
    </row>
    <row r="25" spans="2:9" ht="13.5">
      <c r="B25" s="37"/>
      <c r="C25" s="37"/>
      <c r="D25" s="37"/>
      <c r="E25" s="37"/>
      <c r="G25" s="37"/>
      <c r="H25" s="37"/>
      <c r="I25" s="37"/>
    </row>
    <row r="26" spans="2:9" ht="13.5">
      <c r="B26" s="37"/>
      <c r="C26" s="37"/>
      <c r="D26" s="37"/>
      <c r="E26" s="37"/>
      <c r="G26" s="37"/>
      <c r="H26" s="37"/>
      <c r="I26" s="37"/>
    </row>
    <row r="31" ht="13.5">
      <c r="B31" s="39" t="s">
        <v>119</v>
      </c>
    </row>
    <row r="32" ht="13.5">
      <c r="B32" s="39" t="s">
        <v>45</v>
      </c>
    </row>
  </sheetData>
  <printOptions horizontalCentered="1"/>
  <pageMargins left="0.15748031496062992" right="0.15748031496062992" top="0.5905511811023623" bottom="0.51" header="0.5118110236220472" footer="0.5118110236220472"/>
  <pageSetup horizontalDpi="600" verticalDpi="600" orientation="portrait" paperSize="9" scale="9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Καραγιαννάκη Ράνια</dc:creator>
  <cp:keywords/>
  <dc:description/>
  <cp:lastModifiedBy>manousakis</cp:lastModifiedBy>
  <cp:lastPrinted>2010-09-21T05:42:07Z</cp:lastPrinted>
  <dcterms:created xsi:type="dcterms:W3CDTF">2001-03-21T05:46:05Z</dcterms:created>
  <dcterms:modified xsi:type="dcterms:W3CDTF">2010-11-02T11:50:31Z</dcterms:modified>
  <cp:category/>
  <cp:version/>
  <cp:contentType/>
  <cp:contentStatus/>
</cp:coreProperties>
</file>